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EHS/"/>
    </mc:Choice>
  </mc:AlternateContent>
  <xr:revisionPtr revIDLastSave="0" documentId="8_{4066011D-66B9-488A-854B-375C8492F46B}" xr6:coauthVersionLast="47" xr6:coauthVersionMax="47" xr10:uidLastSave="{00000000-0000-0000-0000-000000000000}"/>
  <bookViews>
    <workbookView xWindow="0" yWindow="0" windowWidth="21840" windowHeight="15045" activeTab="5" xr2:uid="{00000000-000D-0000-FFFF-FFFF00000000}"/>
  </bookViews>
  <sheets>
    <sheet name="M2023 BLS SALARY CHART (53rd)" sheetId="12" r:id="rId1"/>
    <sheet name="Spring 2024 CAF Baseline" sheetId="11" state="hidden" r:id="rId2"/>
    <sheet name="M2021 BLS Chart" sheetId="5" state="hidden" r:id="rId3"/>
    <sheet name="Chart" sheetId="3" state="hidden" r:id="rId4"/>
    <sheet name="CAF Spring 2024" sheetId="13" r:id="rId5"/>
    <sheet name="Salary Listing" sheetId="1" r:id="rId6"/>
    <sheet name="FI -Clinical Team" sheetId="4" state="hidden" r:id="rId7"/>
    <sheet name="CAF" sheetId="6" state="hidden" r:id="rId8"/>
    <sheet name="BTL per FTE per Hour" sheetId="7" state="hidden" r:id="rId9"/>
    <sheet name="Fiscal Impact FY23" sheetId="9" state="hidden" r:id="rId10"/>
    <sheet name="Units DDS" sheetId="15" state="hidden" r:id="rId11"/>
    <sheet name="BTL UFR" sheetId="8"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Key1" hidden="1">#REF!</definedName>
    <definedName name="_Sort" hidden="1">#REF!</definedName>
    <definedName name="alldata" localSheetId="7">#REF!</definedName>
    <definedName name="alldata" localSheetId="4">#N/A</definedName>
    <definedName name="alldata" localSheetId="9">#REF!</definedName>
    <definedName name="alldata" localSheetId="2">#REF!</definedName>
    <definedName name="alldata" localSheetId="0">#REF!</definedName>
    <definedName name="alldata" localSheetId="1">#REF!</definedName>
    <definedName name="alldata">#REF!</definedName>
    <definedName name="alled" localSheetId="4">#N/A</definedName>
    <definedName name="alled" localSheetId="2">#REF!</definedName>
    <definedName name="alled" localSheetId="0">#REF!</definedName>
    <definedName name="alled">#REF!</definedName>
    <definedName name="allstem" localSheetId="4">#N/A</definedName>
    <definedName name="allstem" localSheetId="2">#REF!</definedName>
    <definedName name="allstem" localSheetId="0">#REF!</definedName>
    <definedName name="allstem">#REF!</definedName>
    <definedName name="Area">[1]Sheet2!$A$2:$A$28</definedName>
    <definedName name="ARENEW">[2]amendA!$B$1:$U$51</definedName>
    <definedName name="asdfasd" localSheetId="4">'[3]Complete UFR List'!#REF!</definedName>
    <definedName name="asdfasd" localSheetId="2">'[3]Complete UFR List'!#REF!</definedName>
    <definedName name="asdfasd" localSheetId="0">'[3]Complete UFR List'!#REF!</definedName>
    <definedName name="asdfasd">'[3]Complete UFR List'!#REF!</definedName>
    <definedName name="asdfasdf" localSheetId="8">#REF!</definedName>
    <definedName name="asdfasdf" localSheetId="7">#REF!</definedName>
    <definedName name="asdfasdf" localSheetId="4">#N/A</definedName>
    <definedName name="asdfasdf" localSheetId="3">#REF!</definedName>
    <definedName name="asdfasdf" localSheetId="6">#REF!</definedName>
    <definedName name="asdfasdf" localSheetId="2">'[3]Complete UFR List'!#REF!</definedName>
    <definedName name="asdfasdf" localSheetId="0">#REF!</definedName>
    <definedName name="asdfasdf" localSheetId="1">#REF!</definedName>
    <definedName name="asdfasdf">#REF!</definedName>
    <definedName name="ATTABOY">[2]amendA!$B$2:$S$2</definedName>
    <definedName name="AutoInsurance">[4]Universal!$C$19</definedName>
    <definedName name="autsupp2" localSheetId="4">#N/A</definedName>
    <definedName name="autsupp2" localSheetId="9">#REF!</definedName>
    <definedName name="autsupp2" localSheetId="2">#REF!</definedName>
    <definedName name="autsupp2" localSheetId="0">#REF!</definedName>
    <definedName name="autsupp2">#REF!</definedName>
    <definedName name="Average" localSheetId="4">#N/A</definedName>
    <definedName name="Average" localSheetId="3">#REF!</definedName>
    <definedName name="Average" localSheetId="6">#REF!</definedName>
    <definedName name="Average" localSheetId="9">#REF!</definedName>
    <definedName name="Average" localSheetId="2">#REF!</definedName>
    <definedName name="Average" localSheetId="0">#REF!</definedName>
    <definedName name="Average">#REF!</definedName>
    <definedName name="BB6_4">#REF!</definedName>
    <definedName name="break" localSheetId="10">'[5]Tech Stuff'!$E$5</definedName>
    <definedName name="break">'[6]Tech Stuff'!$E$5</definedName>
    <definedName name="CAF_NEW" localSheetId="2">[7]RawDataCalcs!$L$70:$DB$70</definedName>
    <definedName name="CAF_NEW">[8]RawDataCalcs!$L$70:$DB$70</definedName>
    <definedName name="Cap" localSheetId="2">[9]RawDataCalcs!$L$35:$DB$35</definedName>
    <definedName name="Cap" localSheetId="0">[9]RawDataCalcs!$L$35:$DB$35</definedName>
    <definedName name="Cap">[10]RawDataCalcs!$L$70:$DB$70</definedName>
    <definedName name="capa">[11]RawDataCalcs!$L$17:$DB$17</definedName>
    <definedName name="chart" localSheetId="4">#N/A</definedName>
    <definedName name="chart">#REF!</definedName>
    <definedName name="COLA">[4]Universal!$C$12</definedName>
    <definedName name="Data" localSheetId="4">#N/A</definedName>
    <definedName name="Data" localSheetId="3">#REF!</definedName>
    <definedName name="Data" localSheetId="6">#REF!</definedName>
    <definedName name="Data" localSheetId="9">#REF!</definedName>
    <definedName name="Data" localSheetId="2">#REF!</definedName>
    <definedName name="Data" localSheetId="0">#REF!</definedName>
    <definedName name="Data">#REF!</definedName>
    <definedName name="Electricity">[4]Universal!$C$21</definedName>
    <definedName name="Fisc" localSheetId="4">'[3]Complete UFR List'!#REF!</definedName>
    <definedName name="Fisc" localSheetId="9">'[3]Complete UFR List'!#REF!</definedName>
    <definedName name="Fisc" localSheetId="2">'[3]Complete UFR List'!#REF!</definedName>
    <definedName name="Fisc" localSheetId="0">'[3]Complete UFR List'!#REF!</definedName>
    <definedName name="Fisc">'[3]Complete UFR List'!#REF!</definedName>
    <definedName name="FiveDay">[4]Universal!$C$17</definedName>
    <definedName name="Floor" localSheetId="2">[9]RawDataCalcs!$L$34:$DB$34</definedName>
    <definedName name="Floor" localSheetId="0">[9]RawDataCalcs!$L$34:$DB$34</definedName>
    <definedName name="Floor">[10]RawDataCalcs!$L$69:$DB$69</definedName>
    <definedName name="Fringe">[4]Universal!$C$8</definedName>
    <definedName name="FROM">[2]amendA!$G$7</definedName>
    <definedName name="Funds" localSheetId="2">'[12]RawDataCalcs3386&amp;3401'!$L$68:$DB$68</definedName>
    <definedName name="Funds">'[13]RawDataCalcs3386&amp;3401'!$L$68:$DB$68</definedName>
    <definedName name="GA">[4]Universal!$C$13</definedName>
    <definedName name="Gas">[4]Universal!$C$22</definedName>
    <definedName name="gk" localSheetId="8">#REF!</definedName>
    <definedName name="gk" localSheetId="4">#N/A</definedName>
    <definedName name="gk" localSheetId="3">#REF!</definedName>
    <definedName name="gk" localSheetId="6">#REF!</definedName>
    <definedName name="gk" localSheetId="9">#REF!</definedName>
    <definedName name="gk" localSheetId="2">#REF!</definedName>
    <definedName name="gk" localSheetId="0">#REF!</definedName>
    <definedName name="gk" localSheetId="5">#REF!</definedName>
    <definedName name="gk">#REF!</definedName>
    <definedName name="hhh" localSheetId="4">#N/A</definedName>
    <definedName name="hhh" localSheetId="3">#REF!</definedName>
    <definedName name="hhh" localSheetId="6">#REF!</definedName>
    <definedName name="hhh" localSheetId="9">#REF!</definedName>
    <definedName name="hhh" localSheetId="2">#REF!</definedName>
    <definedName name="hhh" localSheetId="0">#REF!</definedName>
    <definedName name="hhh">#REF!</definedName>
    <definedName name="Holidays">[4]Universal!$C$49:$C$59</definedName>
    <definedName name="JailDAverage" localSheetId="4">#N/A</definedName>
    <definedName name="JailDAverage" localSheetId="3">#REF!</definedName>
    <definedName name="JailDAverage" localSheetId="6">#REF!</definedName>
    <definedName name="JailDAverage" localSheetId="9">#REF!</definedName>
    <definedName name="JailDAverage" localSheetId="2">#REF!</definedName>
    <definedName name="JailDAverage" localSheetId="0">#REF!</definedName>
    <definedName name="JailDAverage">#REF!</definedName>
    <definedName name="JailDCap" localSheetId="2">[14]ALLRawDataCalcs!$L$80:$DB$80</definedName>
    <definedName name="JailDCap">[15]ALLRawDataCalcs!$L$80:$DB$80</definedName>
    <definedName name="JailDFloor" localSheetId="2">[14]ALLRawDataCalcs!$L$79:$DB$79</definedName>
    <definedName name="JailDFloor">[15]ALLRawDataCalcs!$L$79:$DB$79</definedName>
    <definedName name="JailDgk" localSheetId="4">#N/A</definedName>
    <definedName name="JailDgk" localSheetId="3">#REF!</definedName>
    <definedName name="JailDgk" localSheetId="6">#REF!</definedName>
    <definedName name="JailDgk" localSheetId="9">#REF!</definedName>
    <definedName name="JailDgk" localSheetId="2">#REF!</definedName>
    <definedName name="JailDgk" localSheetId="0">#REF!</definedName>
    <definedName name="JailDgk">#REF!</definedName>
    <definedName name="JailDMax" localSheetId="4">#N/A</definedName>
    <definedName name="JailDMax" localSheetId="3">#REF!</definedName>
    <definedName name="JailDMax" localSheetId="6">#REF!</definedName>
    <definedName name="JailDMax" localSheetId="9">#REF!</definedName>
    <definedName name="JailDMax" localSheetId="2">#REF!</definedName>
    <definedName name="JailDMax" localSheetId="0">#REF!</definedName>
    <definedName name="JailDMax">#REF!</definedName>
    <definedName name="JailDMedian" localSheetId="4">#N/A</definedName>
    <definedName name="JailDMedian" localSheetId="3">#REF!</definedName>
    <definedName name="JailDMedian" localSheetId="6">#REF!</definedName>
    <definedName name="JailDMedian" localSheetId="9">#REF!</definedName>
    <definedName name="JailDMedian" localSheetId="2">#REF!</definedName>
    <definedName name="JailDMedian" localSheetId="0">#REF!</definedName>
    <definedName name="JailDMedian">#REF!</definedName>
    <definedName name="jm" localSheetId="4">'[3]Complete UFR List'!#REF!</definedName>
    <definedName name="jm" localSheetId="9">'[3]Complete UFR List'!#REF!</definedName>
    <definedName name="jm" localSheetId="2">'[3]Complete UFR List'!#REF!</definedName>
    <definedName name="jm" localSheetId="0">'[3]Complete UFR List'!#REF!</definedName>
    <definedName name="jm">'[3]Complete UFR List'!#REF!</definedName>
    <definedName name="KARA" localSheetId="4">#N/A</definedName>
    <definedName name="KARA">#REF!</definedName>
    <definedName name="kls" localSheetId="4">#N/A</definedName>
    <definedName name="kls" localSheetId="3">#REF!</definedName>
    <definedName name="kls" localSheetId="6">#REF!</definedName>
    <definedName name="kls" localSheetId="9">#REF!</definedName>
    <definedName name="kls" localSheetId="2">#REF!</definedName>
    <definedName name="kls" localSheetId="0">#REF!</definedName>
    <definedName name="kls">#REF!</definedName>
    <definedName name="ListProviders">'[16]List of Programs'!$A$24:$A$29</definedName>
    <definedName name="Max" localSheetId="4">#N/A</definedName>
    <definedName name="Max" localSheetId="3">#REF!</definedName>
    <definedName name="Max" localSheetId="6">#REF!</definedName>
    <definedName name="Max" localSheetId="9">#REF!</definedName>
    <definedName name="Max" localSheetId="2">#REF!</definedName>
    <definedName name="Max" localSheetId="0">#REF!</definedName>
    <definedName name="Max">#REF!</definedName>
    <definedName name="Median" localSheetId="4">#N/A</definedName>
    <definedName name="Median" localSheetId="3">#REF!</definedName>
    <definedName name="Median" localSheetId="6">#REF!</definedName>
    <definedName name="Median" localSheetId="9">#REF!</definedName>
    <definedName name="Median" localSheetId="2">#REF!</definedName>
    <definedName name="Median" localSheetId="0">#REF!</definedName>
    <definedName name="Median">#REF!</definedName>
    <definedName name="Min" localSheetId="4">#N/A</definedName>
    <definedName name="Min" localSheetId="3">#REF!</definedName>
    <definedName name="Min" localSheetId="6">#REF!</definedName>
    <definedName name="Min" localSheetId="9">#REF!</definedName>
    <definedName name="Min" localSheetId="2">#REF!</definedName>
    <definedName name="Min" localSheetId="0">#REF!</definedName>
    <definedName name="Min">#REF!</definedName>
    <definedName name="mr" localSheetId="4">#N/A</definedName>
    <definedName name="mr" localSheetId="2">#REF!</definedName>
    <definedName name="mr" localSheetId="0">#REF!</definedName>
    <definedName name="mr">#REF!</definedName>
    <definedName name="MT" localSheetId="4">#N/A</definedName>
    <definedName name="MT" localSheetId="3">#REF!</definedName>
    <definedName name="MT" localSheetId="6">#REF!</definedName>
    <definedName name="MT" localSheetId="2">#REF!</definedName>
    <definedName name="MT" localSheetId="0">#REF!</definedName>
    <definedName name="MT">#REF!</definedName>
    <definedName name="new" localSheetId="4">#N/A</definedName>
    <definedName name="new" localSheetId="3">#REF!</definedName>
    <definedName name="new" localSheetId="6">#REF!</definedName>
    <definedName name="new" localSheetId="2">#REF!</definedName>
    <definedName name="new" localSheetId="0">#REF!</definedName>
    <definedName name="new">#REF!</definedName>
    <definedName name="Oil">[4]Universal!$C$23</definedName>
    <definedName name="ok" localSheetId="4">#N/A</definedName>
    <definedName name="ok" localSheetId="3">#REF!</definedName>
    <definedName name="ok" localSheetId="6">#REF!</definedName>
    <definedName name="ok" localSheetId="2">#REF!</definedName>
    <definedName name="ok" localSheetId="0">#REF!</definedName>
    <definedName name="ok">#REF!</definedName>
    <definedName name="Paydays">[4]Universal!$C$33:$N$33</definedName>
    <definedName name="Phone">[4]Universal!$C$25</definedName>
    <definedName name="_xlnm.Print_Area" localSheetId="8">'BTL per FTE per Hour'!$A$4:$P$32</definedName>
    <definedName name="_xlnm.Print_Area" localSheetId="3">Chart!$B$1:$F$33</definedName>
    <definedName name="_xlnm.Print_Area" localSheetId="6">'FI -Clinical Team'!$A$1:$C$42</definedName>
    <definedName name="_xlnm.Print_Area" localSheetId="2">'M2021 BLS Chart'!$B$1:$G$34</definedName>
    <definedName name="_xlnm.Print_Area" localSheetId="0">'M2023 BLS SALARY CHART (53rd)'!$B$1:$E$46</definedName>
    <definedName name="_xlnm.Print_Area" localSheetId="5">'Salary Listing'!$B$1:$N$50</definedName>
    <definedName name="_xlnm.Print_Titles" localSheetId="7">CAF!$A:$A</definedName>
    <definedName name="_xlnm.Print_Titles" localSheetId="1">'Spring 2024 CAF Baseline'!$A:$A</definedName>
    <definedName name="Program_File" localSheetId="4">#N/A</definedName>
    <definedName name="Program_File" localSheetId="3">#REF!</definedName>
    <definedName name="Program_File" localSheetId="6">#REF!</definedName>
    <definedName name="Program_File" localSheetId="2">#REF!</definedName>
    <definedName name="Program_File" localSheetId="0">#REF!</definedName>
    <definedName name="Program_File">#REF!</definedName>
    <definedName name="Programs">'[16]List of Programs'!$B$3:$B$19</definedName>
    <definedName name="PropInsurance">[4]Universal!$C$20</definedName>
    <definedName name="ProvFTE" localSheetId="7">'[17]FTE Data'!$A$3:$AW$56</definedName>
    <definedName name="ProvFTE" localSheetId="4">'[18]FTE Data'!$A$3:$AW$56</definedName>
    <definedName name="ProvFTE" localSheetId="3">'[17]FTE Data'!$A$3:$AW$56</definedName>
    <definedName name="ProvFTE" localSheetId="2">'[17]FTE Data'!$A$3:$AW$56</definedName>
    <definedName name="ProvFTE" localSheetId="0">'[19]FTE Data'!$A$3:$AW$56</definedName>
    <definedName name="ProvFTE" localSheetId="1">'[17]FTE Data'!$A$3:$AW$56</definedName>
    <definedName name="ProvFTE">'[20]FTE Data'!$A$3:$AW$56</definedName>
    <definedName name="PTO_Hours">[4]Universal!$F$72:$F$78</definedName>
    <definedName name="PTO_Years">[4]Universal!$B$72:$B$78</definedName>
    <definedName name="PurchasedBy" localSheetId="7">'[17]FTE Data'!$C$263:$AZ$657</definedName>
    <definedName name="PurchasedBy" localSheetId="4">'[18]FTE Data'!$C$263:$AZ$657</definedName>
    <definedName name="PurchasedBy" localSheetId="3">'[17]FTE Data'!$C$263:$AZ$657</definedName>
    <definedName name="PurchasedBy" localSheetId="2">'[17]FTE Data'!$C$263:$AZ$657</definedName>
    <definedName name="PurchasedBy" localSheetId="0">'[19]FTE Data'!$C$263:$AZ$657</definedName>
    <definedName name="PurchasedBy" localSheetId="1">'[17]FTE Data'!$C$263:$AZ$657</definedName>
    <definedName name="PurchasedBy">'[20]FTE Data'!$C$263:$AZ$657</definedName>
    <definedName name="REGION">[1]Sheet2!$B$1:$B$5</definedName>
    <definedName name="Relief">[4]Universal!$C$14</definedName>
    <definedName name="resmay2007" localSheetId="4">#N/A</definedName>
    <definedName name="resmay2007" localSheetId="3">#REF!</definedName>
    <definedName name="resmay2007" localSheetId="6">#REF!</definedName>
    <definedName name="resmay2007" localSheetId="9">#REF!</definedName>
    <definedName name="resmay2007" localSheetId="2">#REF!</definedName>
    <definedName name="resmay2007" localSheetId="0">#REF!</definedName>
    <definedName name="resmay2007">#REF!</definedName>
    <definedName name="SevenDay">[4]Universal!$C$18</definedName>
    <definedName name="sheet1" localSheetId="4">#N/A</definedName>
    <definedName name="sheet1" localSheetId="9">#REF!</definedName>
    <definedName name="sheet1" localSheetId="2">#REF!</definedName>
    <definedName name="sheet1" localSheetId="0">#REF!</definedName>
    <definedName name="sheet1">#REF!</definedName>
    <definedName name="Site_list" localSheetId="7">[17]Lists!$A$2:$A$53</definedName>
    <definedName name="Site_list" localSheetId="4">[18]Lists!$A$2:$A$53</definedName>
    <definedName name="Site_list" localSheetId="3">[17]Lists!$A$2:$A$53</definedName>
    <definedName name="Site_list" localSheetId="2">[17]Lists!$A$2:$A$53</definedName>
    <definedName name="Site_list" localSheetId="0">[19]Lists!$A$2:$A$53</definedName>
    <definedName name="Site_list" localSheetId="1">[17]Lists!$A$2:$A$53</definedName>
    <definedName name="Site_list">[20]Lists!$A$2:$A$53</definedName>
    <definedName name="Source" localSheetId="4">#N/A</definedName>
    <definedName name="Source" localSheetId="3">#REF!</definedName>
    <definedName name="Source" localSheetId="6">#REF!</definedName>
    <definedName name="Source" localSheetId="9">#REF!</definedName>
    <definedName name="Source" localSheetId="2">#REF!</definedName>
    <definedName name="Source" localSheetId="0">#REF!</definedName>
    <definedName name="Source">#REF!</definedName>
    <definedName name="Source_2" localSheetId="8">#REF!</definedName>
    <definedName name="Source_2" localSheetId="4">#N/A</definedName>
    <definedName name="Source_2" localSheetId="3">#REF!</definedName>
    <definedName name="Source_2" localSheetId="6">#REF!</definedName>
    <definedName name="Source_2" localSheetId="9">#REF!</definedName>
    <definedName name="Source_2" localSheetId="2">#REF!</definedName>
    <definedName name="Source_2" localSheetId="0">#REF!</definedName>
    <definedName name="Source_2" localSheetId="5">#REF!</definedName>
    <definedName name="Source_2">#REF!</definedName>
    <definedName name="SourcePathAndFileName" localSheetId="4">#N/A</definedName>
    <definedName name="SourcePathAndFileName" localSheetId="3">#REF!</definedName>
    <definedName name="SourcePathAndFileName" localSheetId="6">#REF!</definedName>
    <definedName name="SourcePathAndFileName" localSheetId="9">#REF!</definedName>
    <definedName name="SourcePathAndFileName" localSheetId="2">#REF!</definedName>
    <definedName name="SourcePathAndFileName" localSheetId="0">#REF!</definedName>
    <definedName name="SourcePathAndFileName">#REF!</definedName>
    <definedName name="StaffApp">[4]Universal!$C$11</definedName>
    <definedName name="Tax">[4]Universal!$C$7</definedName>
    <definedName name="TO">[2]amendA!$K$7:$O$7</definedName>
    <definedName name="Total_UFR" localSheetId="4">#N/A</definedName>
    <definedName name="Total_UFR" localSheetId="3">#REF!</definedName>
    <definedName name="Total_UFR" localSheetId="6">#REF!</definedName>
    <definedName name="Total_UFR" localSheetId="2">#REF!</definedName>
    <definedName name="Total_UFR" localSheetId="0">#REF!</definedName>
    <definedName name="Total_UFR">#REF!</definedName>
    <definedName name="Total_UFRs" localSheetId="4">#N/A</definedName>
    <definedName name="Total_UFRs" localSheetId="3">#REF!</definedName>
    <definedName name="Total_UFRs" localSheetId="6">#REF!</definedName>
    <definedName name="Total_UFRs" localSheetId="2">#REF!</definedName>
    <definedName name="Total_UFRs" localSheetId="0">#REF!</definedName>
    <definedName name="Total_UFRs">#REF!</definedName>
    <definedName name="Total_UFRs_" localSheetId="4">#N/A</definedName>
    <definedName name="Total_UFRs_" localSheetId="3">#REF!</definedName>
    <definedName name="Total_UFRs_" localSheetId="6">#REF!</definedName>
    <definedName name="Total_UFRs_" localSheetId="2">#REF!</definedName>
    <definedName name="Total_UFRs_" localSheetId="0">#REF!</definedName>
    <definedName name="Total_UFRs_">#REF!</definedName>
    <definedName name="TotalDays">[4]Universal!$C$30:$N$30</definedName>
    <definedName name="UFR" localSheetId="4">'[3]Complete UFR List'!#REF!</definedName>
    <definedName name="UFR" localSheetId="6">'[3]Complete UFR List'!#REF!</definedName>
    <definedName name="UFR" localSheetId="2">'[3]Complete UFR List'!#REF!</definedName>
    <definedName name="UFR" localSheetId="0">'[3]Complete UFR List'!#REF!</definedName>
    <definedName name="UFR">'[3]Complete UFR List'!#REF!</definedName>
    <definedName name="UFRS" localSheetId="6">'[3]Complete UFR List'!#REF!</definedName>
    <definedName name="UFRS" localSheetId="2">'[3]Complete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4">'[3]Complete UFR List'!#REF!</definedName>
    <definedName name="wefqwerqwe" localSheetId="0">'[3]Complete UFR List'!#REF!</definedName>
    <definedName name="wefqwerqwe">'[3]Complete UFR List'!#REF!</definedName>
    <definedName name="yes" localSheetId="4">'[3]Complete UFR List'!#REF!</definedName>
    <definedName name="yes" localSheetId="0">'[3]Complete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7" i="1"/>
  <c r="D12" i="1"/>
  <c r="Q40" i="1"/>
  <c r="R40" i="1" s="1"/>
  <c r="R39" i="1"/>
  <c r="R41" i="1" s="1"/>
  <c r="D21" i="1" s="1"/>
  <c r="R36" i="1"/>
  <c r="R35" i="1"/>
  <c r="R37" i="1" s="1"/>
  <c r="D27" i="1" s="1"/>
  <c r="D22" i="15" l="1"/>
  <c r="F4" i="1"/>
  <c r="F22" i="1" l="1"/>
  <c r="F23" i="1"/>
  <c r="H4" i="1"/>
  <c r="D10" i="1"/>
  <c r="D9" i="1"/>
  <c r="D8" i="1"/>
  <c r="D6" i="1"/>
  <c r="F4" i="15" l="1"/>
  <c r="F5" i="15"/>
  <c r="F6" i="15"/>
  <c r="F7" i="15"/>
  <c r="F9" i="15"/>
  <c r="F10" i="15"/>
  <c r="F11" i="15"/>
  <c r="F12" i="15"/>
  <c r="F13" i="15"/>
  <c r="F14" i="15"/>
  <c r="F15" i="15"/>
  <c r="F16" i="15"/>
  <c r="F17" i="15"/>
  <c r="F18" i="15"/>
  <c r="F19" i="15"/>
  <c r="F20" i="15"/>
  <c r="F21" i="15"/>
  <c r="F3" i="15"/>
  <c r="E22" i="15"/>
  <c r="E16" i="9"/>
  <c r="E18" i="9"/>
  <c r="E17" i="9"/>
  <c r="E13" i="9"/>
  <c r="E12" i="9"/>
  <c r="CP42" i="13"/>
  <c r="CP40" i="13"/>
  <c r="CP36" i="13"/>
  <c r="CG36" i="13"/>
  <c r="CN25" i="13"/>
  <c r="CM25" i="13"/>
  <c r="CL25" i="13"/>
  <c r="CK25" i="13"/>
  <c r="CJ25" i="13"/>
  <c r="CI25" i="13"/>
  <c r="CH25" i="13"/>
  <c r="CG25" i="13"/>
  <c r="CP25" i="13" s="1"/>
  <c r="CP27" i="13" s="1"/>
  <c r="CP21" i="13"/>
  <c r="CG21" i="13"/>
  <c r="E15" i="9" l="1"/>
  <c r="E14" i="9"/>
  <c r="E21" i="9"/>
  <c r="E20" i="9"/>
  <c r="E19" i="9"/>
  <c r="E11" i="9"/>
  <c r="E10" i="9"/>
  <c r="E4" i="9"/>
  <c r="E5" i="9"/>
  <c r="E6" i="9"/>
  <c r="E7" i="9"/>
  <c r="E8" i="9"/>
  <c r="E9" i="9"/>
  <c r="E3" i="9"/>
  <c r="G4" i="1" l="1"/>
  <c r="E4" i="1"/>
  <c r="E22" i="1" l="1"/>
  <c r="E23" i="1"/>
  <c r="C52" i="12"/>
  <c r="J52" i="12" s="1"/>
  <c r="C51" i="12"/>
  <c r="J51" i="12" s="1"/>
  <c r="C50" i="12"/>
  <c r="J50" i="12" s="1"/>
  <c r="J45" i="12"/>
  <c r="J44" i="12"/>
  <c r="C33" i="12"/>
  <c r="C34" i="12" s="1"/>
  <c r="D19" i="1" s="1"/>
  <c r="C31" i="12"/>
  <c r="C32" i="12" s="1"/>
  <c r="C29" i="12"/>
  <c r="C30" i="12" s="1"/>
  <c r="J30" i="12" s="1"/>
  <c r="K30" i="12" s="1"/>
  <c r="C27" i="12"/>
  <c r="J27" i="12" s="1"/>
  <c r="K27" i="12" s="1"/>
  <c r="C25" i="12"/>
  <c r="C26" i="12" s="1"/>
  <c r="J26" i="12" s="1"/>
  <c r="K26" i="12" s="1"/>
  <c r="C23" i="12"/>
  <c r="C24" i="12" s="1"/>
  <c r="J24" i="12" s="1"/>
  <c r="K24" i="12" s="1"/>
  <c r="C21" i="12"/>
  <c r="C22" i="12" s="1"/>
  <c r="J22" i="12" s="1"/>
  <c r="K22" i="12" s="1"/>
  <c r="C19" i="12"/>
  <c r="J19" i="12" s="1"/>
  <c r="K19" i="12" s="1"/>
  <c r="C17" i="12"/>
  <c r="C18" i="12" s="1"/>
  <c r="C15" i="12"/>
  <c r="C16" i="12" s="1"/>
  <c r="C13" i="12"/>
  <c r="C14" i="12" s="1"/>
  <c r="C11" i="12"/>
  <c r="C12" i="12" s="1"/>
  <c r="C10" i="12"/>
  <c r="J10" i="12" s="1"/>
  <c r="K10" i="12" s="1"/>
  <c r="C9" i="12"/>
  <c r="J9" i="12" s="1"/>
  <c r="K9" i="12" s="1"/>
  <c r="C7" i="12"/>
  <c r="C8" i="12" s="1"/>
  <c r="D30" i="1" s="1"/>
  <c r="C5" i="12"/>
  <c r="J5" i="12" s="1"/>
  <c r="K5" i="12" s="1"/>
  <c r="G23" i="1" l="1"/>
  <c r="I23" i="1" s="1"/>
  <c r="H23" i="1"/>
  <c r="G22" i="1"/>
  <c r="H22" i="1"/>
  <c r="I22" i="1" s="1"/>
  <c r="J14" i="12"/>
  <c r="K14" i="12" s="1"/>
  <c r="D32" i="1"/>
  <c r="D20" i="1"/>
  <c r="J16" i="12"/>
  <c r="K16" i="12" s="1"/>
  <c r="D16" i="1"/>
  <c r="J18" i="12"/>
  <c r="K18" i="12" s="1"/>
  <c r="J12" i="12"/>
  <c r="K12" i="12" s="1"/>
  <c r="D31" i="1"/>
  <c r="J32" i="12"/>
  <c r="K32" i="12" s="1"/>
  <c r="D18" i="1"/>
  <c r="J8" i="12"/>
  <c r="K8" i="12" s="1"/>
  <c r="C49" i="12"/>
  <c r="J49" i="12" s="1"/>
  <c r="J34" i="12"/>
  <c r="K34" i="12" s="1"/>
  <c r="C46" i="12"/>
  <c r="J46" i="12" s="1"/>
  <c r="C6" i="12"/>
  <c r="D28" i="1" s="1"/>
  <c r="J11" i="12"/>
  <c r="K11" i="12" s="1"/>
  <c r="J17" i="12"/>
  <c r="K17" i="12" s="1"/>
  <c r="C20" i="12"/>
  <c r="J20" i="12" s="1"/>
  <c r="K20" i="12" s="1"/>
  <c r="J25" i="12"/>
  <c r="K25" i="12" s="1"/>
  <c r="C28" i="12"/>
  <c r="J33" i="12"/>
  <c r="K33" i="12" s="1"/>
  <c r="J7" i="12"/>
  <c r="K7" i="12" s="1"/>
  <c r="J15" i="12"/>
  <c r="K15" i="12" s="1"/>
  <c r="J23" i="12"/>
  <c r="K23" i="12" s="1"/>
  <c r="J31" i="12"/>
  <c r="K31" i="12" s="1"/>
  <c r="J13" i="12"/>
  <c r="K13" i="12" s="1"/>
  <c r="J21" i="12"/>
  <c r="K21" i="12" s="1"/>
  <c r="J29" i="12"/>
  <c r="K29" i="12" s="1"/>
  <c r="J28" i="12" l="1"/>
  <c r="K28" i="12" s="1"/>
  <c r="D25" i="1"/>
  <c r="C36" i="12"/>
  <c r="C48" i="12"/>
  <c r="J48" i="12" s="1"/>
  <c r="C47" i="12"/>
  <c r="J47" i="12" s="1"/>
  <c r="J6" i="12"/>
  <c r="K6" i="12" s="1"/>
  <c r="K35" i="12" s="1"/>
  <c r="CA21" i="11" l="1"/>
  <c r="CB21" i="11"/>
  <c r="CI21" i="11" s="1"/>
  <c r="CC21" i="11"/>
  <c r="CD21" i="11"/>
  <c r="CE21" i="11"/>
  <c r="CF21" i="11"/>
  <c r="CG21" i="11"/>
  <c r="BZ21" i="11"/>
  <c r="BZ17" i="11"/>
  <c r="CI17" i="11"/>
  <c r="CI23" i="11" l="1"/>
  <c r="D8" i="9"/>
  <c r="G8" i="9" s="1"/>
  <c r="F23" i="9"/>
  <c r="H21" i="9"/>
  <c r="H20" i="9"/>
  <c r="H19" i="9"/>
  <c r="H18" i="9"/>
  <c r="H17" i="9"/>
  <c r="H16" i="9"/>
  <c r="H15" i="9"/>
  <c r="H14" i="9"/>
  <c r="H13" i="9"/>
  <c r="H12" i="9"/>
  <c r="H11" i="9"/>
  <c r="H10" i="9"/>
  <c r="H9" i="9"/>
  <c r="H8" i="9"/>
  <c r="H7" i="9"/>
  <c r="H6" i="9"/>
  <c r="H5" i="9"/>
  <c r="H4" i="9"/>
  <c r="H3" i="9"/>
  <c r="H23" i="9" l="1"/>
  <c r="I8" i="9"/>
  <c r="J8" i="9" s="1"/>
  <c r="E12" i="1" l="1"/>
  <c r="D29" i="4" l="1"/>
  <c r="D30" i="4"/>
  <c r="D31" i="4"/>
  <c r="L58" i="7" l="1"/>
  <c r="B57" i="7"/>
  <c r="AQ299" i="8"/>
  <c r="AO299" i="8"/>
  <c r="AM299" i="8"/>
  <c r="AK299" i="8"/>
  <c r="AI299" i="8"/>
  <c r="AG299" i="8"/>
  <c r="AE299" i="8"/>
  <c r="AC299" i="8"/>
  <c r="AA299" i="8"/>
  <c r="Y299" i="8"/>
  <c r="W299" i="8"/>
  <c r="U299" i="8"/>
  <c r="S299" i="8"/>
  <c r="Q299" i="8"/>
  <c r="O299" i="8"/>
  <c r="M299" i="8"/>
  <c r="K299" i="8"/>
  <c r="I299" i="8"/>
  <c r="G299" i="8"/>
  <c r="E299" i="8"/>
  <c r="AQ298" i="8"/>
  <c r="AO298" i="8"/>
  <c r="AM298" i="8"/>
  <c r="AK298" i="8"/>
  <c r="AI298" i="8"/>
  <c r="AG298" i="8"/>
  <c r="AE298" i="8"/>
  <c r="AC298" i="8"/>
  <c r="AA298" i="8"/>
  <c r="Y298" i="8"/>
  <c r="W298" i="8"/>
  <c r="U298" i="8"/>
  <c r="S298" i="8"/>
  <c r="Q298" i="8"/>
  <c r="O298" i="8"/>
  <c r="M298" i="8"/>
  <c r="K298" i="8"/>
  <c r="I298" i="8"/>
  <c r="G298" i="8"/>
  <c r="E298" i="8"/>
  <c r="AQ297" i="8"/>
  <c r="AO297" i="8"/>
  <c r="AM297" i="8"/>
  <c r="AK297" i="8"/>
  <c r="AI297" i="8"/>
  <c r="AG297" i="8"/>
  <c r="AE297" i="8"/>
  <c r="AC297" i="8"/>
  <c r="AA297" i="8"/>
  <c r="Y297" i="8"/>
  <c r="W297" i="8"/>
  <c r="U297" i="8"/>
  <c r="S297" i="8"/>
  <c r="Q297" i="8"/>
  <c r="O297" i="8"/>
  <c r="M297" i="8"/>
  <c r="K297" i="8"/>
  <c r="I297" i="8"/>
  <c r="G297" i="8"/>
  <c r="E297" i="8"/>
  <c r="AQ296" i="8"/>
  <c r="AO296" i="8"/>
  <c r="AM296" i="8"/>
  <c r="AK296" i="8"/>
  <c r="AI296" i="8"/>
  <c r="AG296" i="8"/>
  <c r="AE296" i="8"/>
  <c r="AC296" i="8"/>
  <c r="AA296" i="8"/>
  <c r="Y296" i="8"/>
  <c r="W296" i="8"/>
  <c r="U296" i="8"/>
  <c r="S296" i="8"/>
  <c r="Q296" i="8"/>
  <c r="O296" i="8"/>
  <c r="M296" i="8"/>
  <c r="K296" i="8"/>
  <c r="I296" i="8"/>
  <c r="G296" i="8"/>
  <c r="E296" i="8"/>
  <c r="AQ295" i="8"/>
  <c r="AO295" i="8"/>
  <c r="AM295" i="8"/>
  <c r="AK295" i="8"/>
  <c r="AI295" i="8"/>
  <c r="AG295" i="8"/>
  <c r="AE295" i="8"/>
  <c r="AC295" i="8"/>
  <c r="AA295" i="8"/>
  <c r="Y295" i="8"/>
  <c r="W295" i="8"/>
  <c r="U295" i="8"/>
  <c r="S295" i="8"/>
  <c r="Q295" i="8"/>
  <c r="O295" i="8"/>
  <c r="M295" i="8"/>
  <c r="K295" i="8"/>
  <c r="I295" i="8"/>
  <c r="G295" i="8"/>
  <c r="E295" i="8"/>
  <c r="AQ294" i="8"/>
  <c r="AO294" i="8"/>
  <c r="AM294" i="8"/>
  <c r="AK294" i="8"/>
  <c r="AI294" i="8"/>
  <c r="AG294" i="8"/>
  <c r="AE294" i="8"/>
  <c r="AC294" i="8"/>
  <c r="AA294" i="8"/>
  <c r="Y294" i="8"/>
  <c r="W294" i="8"/>
  <c r="U294" i="8"/>
  <c r="S294" i="8"/>
  <c r="Q294" i="8"/>
  <c r="O294" i="8"/>
  <c r="M294" i="8"/>
  <c r="K294" i="8"/>
  <c r="I294" i="8"/>
  <c r="G294" i="8"/>
  <c r="E294" i="8"/>
  <c r="AQ293" i="8"/>
  <c r="AO293" i="8"/>
  <c r="AM293" i="8"/>
  <c r="AK293" i="8"/>
  <c r="AI293" i="8"/>
  <c r="AG293" i="8"/>
  <c r="AE293" i="8"/>
  <c r="AC293" i="8"/>
  <c r="AA293" i="8"/>
  <c r="Y293" i="8"/>
  <c r="W293" i="8"/>
  <c r="U293" i="8"/>
  <c r="S293" i="8"/>
  <c r="Q293" i="8"/>
  <c r="O293" i="8"/>
  <c r="M293" i="8"/>
  <c r="K293" i="8"/>
  <c r="I293" i="8"/>
  <c r="G293" i="8"/>
  <c r="E293" i="8"/>
  <c r="AQ292" i="8"/>
  <c r="AO292" i="8"/>
  <c r="AM292" i="8"/>
  <c r="AK292" i="8"/>
  <c r="AI292" i="8"/>
  <c r="AG292" i="8"/>
  <c r="AE292" i="8"/>
  <c r="AC292" i="8"/>
  <c r="AA292" i="8"/>
  <c r="Y292" i="8"/>
  <c r="W292" i="8"/>
  <c r="U292" i="8"/>
  <c r="S292" i="8"/>
  <c r="Q292" i="8"/>
  <c r="O292" i="8"/>
  <c r="M292" i="8"/>
  <c r="K292" i="8"/>
  <c r="I292" i="8"/>
  <c r="G292" i="8"/>
  <c r="E292" i="8"/>
  <c r="AQ291" i="8"/>
  <c r="AO291" i="8"/>
  <c r="AM291" i="8"/>
  <c r="AK291" i="8"/>
  <c r="AI291" i="8"/>
  <c r="AG291" i="8"/>
  <c r="AE291" i="8"/>
  <c r="AC291" i="8"/>
  <c r="AA291" i="8"/>
  <c r="Y291" i="8"/>
  <c r="W291" i="8"/>
  <c r="U291" i="8"/>
  <c r="S291" i="8"/>
  <c r="Q291" i="8"/>
  <c r="O291" i="8"/>
  <c r="M291" i="8"/>
  <c r="K291" i="8"/>
  <c r="I291" i="8"/>
  <c r="G291" i="8"/>
  <c r="E291" i="8"/>
  <c r="AQ290" i="8"/>
  <c r="AO290" i="8"/>
  <c r="AM290" i="8"/>
  <c r="AK290" i="8"/>
  <c r="AI290" i="8"/>
  <c r="AG290" i="8"/>
  <c r="AE290" i="8"/>
  <c r="AC290" i="8"/>
  <c r="AA290" i="8"/>
  <c r="Y290" i="8"/>
  <c r="W290" i="8"/>
  <c r="U290" i="8"/>
  <c r="S290" i="8"/>
  <c r="Q290" i="8"/>
  <c r="O290" i="8"/>
  <c r="M290" i="8"/>
  <c r="K290" i="8"/>
  <c r="I290" i="8"/>
  <c r="G290" i="8"/>
  <c r="E290" i="8"/>
  <c r="AQ289" i="8"/>
  <c r="AO289" i="8"/>
  <c r="AM289" i="8"/>
  <c r="AK289" i="8"/>
  <c r="AI289" i="8"/>
  <c r="AG289" i="8"/>
  <c r="AE289" i="8"/>
  <c r="AC289" i="8"/>
  <c r="AA289" i="8"/>
  <c r="Y289" i="8"/>
  <c r="W289" i="8"/>
  <c r="U289" i="8"/>
  <c r="S289" i="8"/>
  <c r="Q289" i="8"/>
  <c r="O289" i="8"/>
  <c r="M289" i="8"/>
  <c r="K289" i="8"/>
  <c r="I289" i="8"/>
  <c r="G289" i="8"/>
  <c r="E289" i="8"/>
  <c r="AQ288" i="8"/>
  <c r="AO288" i="8"/>
  <c r="AM288" i="8"/>
  <c r="AK288" i="8"/>
  <c r="AI288" i="8"/>
  <c r="AG288" i="8"/>
  <c r="AE288" i="8"/>
  <c r="AC288" i="8"/>
  <c r="AA288" i="8"/>
  <c r="Y288" i="8"/>
  <c r="W288" i="8"/>
  <c r="U288" i="8"/>
  <c r="S288" i="8"/>
  <c r="Q288" i="8"/>
  <c r="O288" i="8"/>
  <c r="M288" i="8"/>
  <c r="K288" i="8"/>
  <c r="I288" i="8"/>
  <c r="G288" i="8"/>
  <c r="E288" i="8"/>
  <c r="AQ287" i="8"/>
  <c r="AO287" i="8"/>
  <c r="AM287" i="8"/>
  <c r="AK287" i="8"/>
  <c r="AI287" i="8"/>
  <c r="AG287" i="8"/>
  <c r="AE287" i="8"/>
  <c r="AC287" i="8"/>
  <c r="AA287" i="8"/>
  <c r="Y287" i="8"/>
  <c r="W287" i="8"/>
  <c r="U287" i="8"/>
  <c r="S287" i="8"/>
  <c r="Q287" i="8"/>
  <c r="O287" i="8"/>
  <c r="M287" i="8"/>
  <c r="K287" i="8"/>
  <c r="I287" i="8"/>
  <c r="G287" i="8"/>
  <c r="E287" i="8"/>
  <c r="AQ286" i="8"/>
  <c r="AO286" i="8"/>
  <c r="AM286" i="8"/>
  <c r="AK286" i="8"/>
  <c r="AI286" i="8"/>
  <c r="AG286" i="8"/>
  <c r="AE286" i="8"/>
  <c r="AC286" i="8"/>
  <c r="AA286" i="8"/>
  <c r="Y286" i="8"/>
  <c r="W286" i="8"/>
  <c r="U286" i="8"/>
  <c r="S286" i="8"/>
  <c r="Q286" i="8"/>
  <c r="O286" i="8"/>
  <c r="M286" i="8"/>
  <c r="K286" i="8"/>
  <c r="I286" i="8"/>
  <c r="G286" i="8"/>
  <c r="E286" i="8"/>
  <c r="AQ285" i="8"/>
  <c r="AO285" i="8"/>
  <c r="AM285" i="8"/>
  <c r="AK285" i="8"/>
  <c r="AI285" i="8"/>
  <c r="AG285" i="8"/>
  <c r="AE285" i="8"/>
  <c r="AC285" i="8"/>
  <c r="AA285" i="8"/>
  <c r="Y285" i="8"/>
  <c r="W285" i="8"/>
  <c r="U285" i="8"/>
  <c r="S285" i="8"/>
  <c r="Q285" i="8"/>
  <c r="O285" i="8"/>
  <c r="M285" i="8"/>
  <c r="K285" i="8"/>
  <c r="I285" i="8"/>
  <c r="G285" i="8"/>
  <c r="E285" i="8"/>
  <c r="AQ284" i="8"/>
  <c r="AO284" i="8"/>
  <c r="AM284" i="8"/>
  <c r="AK284" i="8"/>
  <c r="AI284" i="8"/>
  <c r="AG284" i="8"/>
  <c r="AE284" i="8"/>
  <c r="AC284" i="8"/>
  <c r="AA284" i="8"/>
  <c r="Y284" i="8"/>
  <c r="W284" i="8"/>
  <c r="U284" i="8"/>
  <c r="S284" i="8"/>
  <c r="Q284" i="8"/>
  <c r="O284" i="8"/>
  <c r="M284" i="8"/>
  <c r="K284" i="8"/>
  <c r="I284" i="8"/>
  <c r="G284" i="8"/>
  <c r="E284" i="8"/>
  <c r="AQ283" i="8"/>
  <c r="AO283" i="8"/>
  <c r="AM283" i="8"/>
  <c r="AK283" i="8"/>
  <c r="AI283" i="8"/>
  <c r="AG283" i="8"/>
  <c r="AE283" i="8"/>
  <c r="AC283" i="8"/>
  <c r="AA283" i="8"/>
  <c r="Y283" i="8"/>
  <c r="W283" i="8"/>
  <c r="U283" i="8"/>
  <c r="S283" i="8"/>
  <c r="Q283" i="8"/>
  <c r="O283" i="8"/>
  <c r="M283" i="8"/>
  <c r="K283" i="8"/>
  <c r="I283" i="8"/>
  <c r="G283" i="8"/>
  <c r="E283" i="8"/>
  <c r="AQ282" i="8"/>
  <c r="AO282" i="8"/>
  <c r="AM282" i="8"/>
  <c r="AK282" i="8"/>
  <c r="AI282" i="8"/>
  <c r="AG282" i="8"/>
  <c r="AE282" i="8"/>
  <c r="AC282" i="8"/>
  <c r="AA282" i="8"/>
  <c r="Y282" i="8"/>
  <c r="W282" i="8"/>
  <c r="U282" i="8"/>
  <c r="S282" i="8"/>
  <c r="Q282" i="8"/>
  <c r="O282" i="8"/>
  <c r="M282" i="8"/>
  <c r="K282" i="8"/>
  <c r="I282" i="8"/>
  <c r="G282" i="8"/>
  <c r="E282" i="8"/>
  <c r="AQ281" i="8"/>
  <c r="AO281" i="8"/>
  <c r="AM281" i="8"/>
  <c r="AK281" i="8"/>
  <c r="AI281" i="8"/>
  <c r="AG281" i="8"/>
  <c r="AE281" i="8"/>
  <c r="AC281" i="8"/>
  <c r="AA281" i="8"/>
  <c r="Y281" i="8"/>
  <c r="W281" i="8"/>
  <c r="U281" i="8"/>
  <c r="S281" i="8"/>
  <c r="Q281" i="8"/>
  <c r="O281" i="8"/>
  <c r="M281" i="8"/>
  <c r="K281" i="8"/>
  <c r="I281" i="8"/>
  <c r="G281" i="8"/>
  <c r="E281" i="8"/>
  <c r="AQ280" i="8"/>
  <c r="AO280" i="8"/>
  <c r="AM280" i="8"/>
  <c r="AK280" i="8"/>
  <c r="AI280" i="8"/>
  <c r="AG280" i="8"/>
  <c r="AE280" i="8"/>
  <c r="AC280" i="8"/>
  <c r="AA280" i="8"/>
  <c r="Y280" i="8"/>
  <c r="W280" i="8"/>
  <c r="U280" i="8"/>
  <c r="S280" i="8"/>
  <c r="Q280" i="8"/>
  <c r="O280" i="8"/>
  <c r="M280" i="8"/>
  <c r="K280" i="8"/>
  <c r="I280" i="8"/>
  <c r="G280" i="8"/>
  <c r="E280" i="8"/>
  <c r="AQ279" i="8"/>
  <c r="AO279" i="8"/>
  <c r="AM279" i="8"/>
  <c r="AK279" i="8"/>
  <c r="AI279" i="8"/>
  <c r="AG279" i="8"/>
  <c r="AE279" i="8"/>
  <c r="AC279" i="8"/>
  <c r="AA279" i="8"/>
  <c r="Y279" i="8"/>
  <c r="W279" i="8"/>
  <c r="U279" i="8"/>
  <c r="S279" i="8"/>
  <c r="Q279" i="8"/>
  <c r="O279" i="8"/>
  <c r="M279" i="8"/>
  <c r="K279" i="8"/>
  <c r="I279" i="8"/>
  <c r="G279" i="8"/>
  <c r="E279" i="8"/>
  <c r="AQ278" i="8"/>
  <c r="AO278" i="8"/>
  <c r="AM278" i="8"/>
  <c r="AK278" i="8"/>
  <c r="AI278" i="8"/>
  <c r="AG278" i="8"/>
  <c r="AE278" i="8"/>
  <c r="AC278" i="8"/>
  <c r="AA278" i="8"/>
  <c r="Y278" i="8"/>
  <c r="W278" i="8"/>
  <c r="U278" i="8"/>
  <c r="S278" i="8"/>
  <c r="Q278" i="8"/>
  <c r="O278" i="8"/>
  <c r="M278" i="8"/>
  <c r="K278" i="8"/>
  <c r="I278" i="8"/>
  <c r="G278" i="8"/>
  <c r="E278" i="8"/>
  <c r="AQ277" i="8"/>
  <c r="AO277" i="8"/>
  <c r="AM277" i="8"/>
  <c r="AK277" i="8"/>
  <c r="AI277" i="8"/>
  <c r="AG277" i="8"/>
  <c r="AE277" i="8"/>
  <c r="AC277" i="8"/>
  <c r="AA277" i="8"/>
  <c r="Y277" i="8"/>
  <c r="W277" i="8"/>
  <c r="U277" i="8"/>
  <c r="S277" i="8"/>
  <c r="Q277" i="8"/>
  <c r="O277" i="8"/>
  <c r="M277" i="8"/>
  <c r="K277" i="8"/>
  <c r="I277" i="8"/>
  <c r="G277" i="8"/>
  <c r="E277" i="8"/>
  <c r="AQ276" i="8"/>
  <c r="AO276" i="8"/>
  <c r="AM276" i="8"/>
  <c r="AK276" i="8"/>
  <c r="AI276" i="8"/>
  <c r="AG276" i="8"/>
  <c r="AE276" i="8"/>
  <c r="AC276" i="8"/>
  <c r="AA276" i="8"/>
  <c r="Y276" i="8"/>
  <c r="W276" i="8"/>
  <c r="U276" i="8"/>
  <c r="S276" i="8"/>
  <c r="Q276" i="8"/>
  <c r="O276" i="8"/>
  <c r="M276" i="8"/>
  <c r="K276" i="8"/>
  <c r="I276" i="8"/>
  <c r="G276" i="8"/>
  <c r="E276" i="8"/>
  <c r="AQ275" i="8"/>
  <c r="AO275" i="8"/>
  <c r="AM275" i="8"/>
  <c r="AK275" i="8"/>
  <c r="AI275" i="8"/>
  <c r="AG275" i="8"/>
  <c r="AE275" i="8"/>
  <c r="AC275" i="8"/>
  <c r="AA275" i="8"/>
  <c r="Y275" i="8"/>
  <c r="W275" i="8"/>
  <c r="U275" i="8"/>
  <c r="S275" i="8"/>
  <c r="Q275" i="8"/>
  <c r="O275" i="8"/>
  <c r="M275" i="8"/>
  <c r="K275" i="8"/>
  <c r="I275" i="8"/>
  <c r="G275" i="8"/>
  <c r="E275" i="8"/>
  <c r="AQ274" i="8"/>
  <c r="AO274" i="8"/>
  <c r="AM274" i="8"/>
  <c r="AK274" i="8"/>
  <c r="AI274" i="8"/>
  <c r="AG274" i="8"/>
  <c r="AE274" i="8"/>
  <c r="AC274" i="8"/>
  <c r="AA274" i="8"/>
  <c r="Y274" i="8"/>
  <c r="W274" i="8"/>
  <c r="U274" i="8"/>
  <c r="S274" i="8"/>
  <c r="Q274" i="8"/>
  <c r="O274" i="8"/>
  <c r="M274" i="8"/>
  <c r="K274" i="8"/>
  <c r="I274" i="8"/>
  <c r="G274" i="8"/>
  <c r="E274" i="8"/>
  <c r="AQ273" i="8"/>
  <c r="AO273" i="8"/>
  <c r="AM273" i="8"/>
  <c r="AK273" i="8"/>
  <c r="AI273" i="8"/>
  <c r="AG273" i="8"/>
  <c r="AE273" i="8"/>
  <c r="AC273" i="8"/>
  <c r="AA273" i="8"/>
  <c r="Y273" i="8"/>
  <c r="W273" i="8"/>
  <c r="U273" i="8"/>
  <c r="S273" i="8"/>
  <c r="Q273" i="8"/>
  <c r="O273" i="8"/>
  <c r="M273" i="8"/>
  <c r="K273" i="8"/>
  <c r="I273" i="8"/>
  <c r="G273" i="8"/>
  <c r="E273" i="8"/>
  <c r="AQ272" i="8"/>
  <c r="AO272" i="8"/>
  <c r="AM272" i="8"/>
  <c r="AK272" i="8"/>
  <c r="AI272" i="8"/>
  <c r="AG272" i="8"/>
  <c r="AE272" i="8"/>
  <c r="AC272" i="8"/>
  <c r="AA272" i="8"/>
  <c r="Y272" i="8"/>
  <c r="W272" i="8"/>
  <c r="U272" i="8"/>
  <c r="S272" i="8"/>
  <c r="Q272" i="8"/>
  <c r="O272" i="8"/>
  <c r="M272" i="8"/>
  <c r="K272" i="8"/>
  <c r="I272" i="8"/>
  <c r="G272" i="8"/>
  <c r="E272" i="8"/>
  <c r="AQ271" i="8"/>
  <c r="AO271" i="8"/>
  <c r="AM271" i="8"/>
  <c r="AK271" i="8"/>
  <c r="AI271" i="8"/>
  <c r="AG271" i="8"/>
  <c r="AE271" i="8"/>
  <c r="AC271" i="8"/>
  <c r="AA271" i="8"/>
  <c r="Y271" i="8"/>
  <c r="W271" i="8"/>
  <c r="U271" i="8"/>
  <c r="S271" i="8"/>
  <c r="Q271" i="8"/>
  <c r="O271" i="8"/>
  <c r="M271" i="8"/>
  <c r="K271" i="8"/>
  <c r="I271" i="8"/>
  <c r="G271" i="8"/>
  <c r="E271" i="8"/>
  <c r="AQ270" i="8"/>
  <c r="AO270" i="8"/>
  <c r="AM270" i="8"/>
  <c r="AK270" i="8"/>
  <c r="AI270" i="8"/>
  <c r="AG270" i="8"/>
  <c r="AE270" i="8"/>
  <c r="AC270" i="8"/>
  <c r="AA270" i="8"/>
  <c r="Y270" i="8"/>
  <c r="W270" i="8"/>
  <c r="U270" i="8"/>
  <c r="S270" i="8"/>
  <c r="Q270" i="8"/>
  <c r="O270" i="8"/>
  <c r="M270" i="8"/>
  <c r="K270" i="8"/>
  <c r="I270" i="8"/>
  <c r="G270" i="8"/>
  <c r="E270" i="8"/>
  <c r="AQ269" i="8"/>
  <c r="AO269" i="8"/>
  <c r="AM269" i="8"/>
  <c r="AK269" i="8"/>
  <c r="AI269" i="8"/>
  <c r="AG269" i="8"/>
  <c r="AE269" i="8"/>
  <c r="AC269" i="8"/>
  <c r="AA269" i="8"/>
  <c r="Y269" i="8"/>
  <c r="W269" i="8"/>
  <c r="U269" i="8"/>
  <c r="S269" i="8"/>
  <c r="Q269" i="8"/>
  <c r="O269" i="8"/>
  <c r="M269" i="8"/>
  <c r="K269" i="8"/>
  <c r="I269" i="8"/>
  <c r="G269" i="8"/>
  <c r="E269" i="8"/>
  <c r="AQ268" i="8"/>
  <c r="AO268" i="8"/>
  <c r="AM268" i="8"/>
  <c r="AK268" i="8"/>
  <c r="AI268" i="8"/>
  <c r="AG268" i="8"/>
  <c r="AE268" i="8"/>
  <c r="AC268" i="8"/>
  <c r="AA268" i="8"/>
  <c r="Y268" i="8"/>
  <c r="W268" i="8"/>
  <c r="U268" i="8"/>
  <c r="S268" i="8"/>
  <c r="Q268" i="8"/>
  <c r="O268" i="8"/>
  <c r="M268" i="8"/>
  <c r="K268" i="8"/>
  <c r="I268" i="8"/>
  <c r="G268" i="8"/>
  <c r="E268" i="8"/>
  <c r="AQ267" i="8"/>
  <c r="AO267" i="8"/>
  <c r="AM267" i="8"/>
  <c r="AK267" i="8"/>
  <c r="AI267" i="8"/>
  <c r="AG267" i="8"/>
  <c r="AE267" i="8"/>
  <c r="AC267" i="8"/>
  <c r="AA267" i="8"/>
  <c r="Y267" i="8"/>
  <c r="W267" i="8"/>
  <c r="U267" i="8"/>
  <c r="S267" i="8"/>
  <c r="Q267" i="8"/>
  <c r="O267" i="8"/>
  <c r="M267" i="8"/>
  <c r="K267" i="8"/>
  <c r="I267" i="8"/>
  <c r="G267" i="8"/>
  <c r="E267" i="8"/>
  <c r="AQ266" i="8"/>
  <c r="AO266" i="8"/>
  <c r="AM266" i="8"/>
  <c r="AK266" i="8"/>
  <c r="AI266" i="8"/>
  <c r="AG266" i="8"/>
  <c r="AE266" i="8"/>
  <c r="AC266" i="8"/>
  <c r="AA266" i="8"/>
  <c r="Y266" i="8"/>
  <c r="W266" i="8"/>
  <c r="U266" i="8"/>
  <c r="S266" i="8"/>
  <c r="Q266" i="8"/>
  <c r="O266" i="8"/>
  <c r="M266" i="8"/>
  <c r="K266" i="8"/>
  <c r="I266" i="8"/>
  <c r="G266" i="8"/>
  <c r="E266" i="8"/>
  <c r="AQ265" i="8"/>
  <c r="AO265" i="8"/>
  <c r="AM265" i="8"/>
  <c r="AK265" i="8"/>
  <c r="AI265" i="8"/>
  <c r="AG265" i="8"/>
  <c r="AE265" i="8"/>
  <c r="AC265" i="8"/>
  <c r="AA265" i="8"/>
  <c r="Y265" i="8"/>
  <c r="W265" i="8"/>
  <c r="U265" i="8"/>
  <c r="S265" i="8"/>
  <c r="Q265" i="8"/>
  <c r="O265" i="8"/>
  <c r="M265" i="8"/>
  <c r="K265" i="8"/>
  <c r="I265" i="8"/>
  <c r="G265" i="8"/>
  <c r="E265" i="8"/>
  <c r="AQ264" i="8"/>
  <c r="AO264" i="8"/>
  <c r="AM264" i="8"/>
  <c r="AK264" i="8"/>
  <c r="AI264" i="8"/>
  <c r="AG264" i="8"/>
  <c r="AE264" i="8"/>
  <c r="AC264" i="8"/>
  <c r="AA264" i="8"/>
  <c r="Y264" i="8"/>
  <c r="W264" i="8"/>
  <c r="U264" i="8"/>
  <c r="S264" i="8"/>
  <c r="Q264" i="8"/>
  <c r="O264" i="8"/>
  <c r="M264" i="8"/>
  <c r="K264" i="8"/>
  <c r="I264" i="8"/>
  <c r="G264" i="8"/>
  <c r="E264" i="8"/>
  <c r="AQ263" i="8"/>
  <c r="AO263" i="8"/>
  <c r="AM263" i="8"/>
  <c r="AK263" i="8"/>
  <c r="AI263" i="8"/>
  <c r="AG263" i="8"/>
  <c r="AE263" i="8"/>
  <c r="AC263" i="8"/>
  <c r="AA263" i="8"/>
  <c r="Y263" i="8"/>
  <c r="W263" i="8"/>
  <c r="U263" i="8"/>
  <c r="S263" i="8"/>
  <c r="Q263" i="8"/>
  <c r="O263" i="8"/>
  <c r="M263" i="8"/>
  <c r="K263" i="8"/>
  <c r="I263" i="8"/>
  <c r="G263" i="8"/>
  <c r="E263" i="8"/>
  <c r="AQ262" i="8"/>
  <c r="AO262" i="8"/>
  <c r="AM262" i="8"/>
  <c r="AK262" i="8"/>
  <c r="AI262" i="8"/>
  <c r="AG262" i="8"/>
  <c r="AE262" i="8"/>
  <c r="AC262" i="8"/>
  <c r="AA262" i="8"/>
  <c r="Y262" i="8"/>
  <c r="W262" i="8"/>
  <c r="U262" i="8"/>
  <c r="S262" i="8"/>
  <c r="Q262" i="8"/>
  <c r="O262" i="8"/>
  <c r="M262" i="8"/>
  <c r="K262" i="8"/>
  <c r="I262" i="8"/>
  <c r="G262" i="8"/>
  <c r="E262" i="8"/>
  <c r="AQ261" i="8"/>
  <c r="AO261" i="8"/>
  <c r="AM261" i="8"/>
  <c r="AK261" i="8"/>
  <c r="AI261" i="8"/>
  <c r="AG261" i="8"/>
  <c r="AE261" i="8"/>
  <c r="AC261" i="8"/>
  <c r="AA261" i="8"/>
  <c r="Y261" i="8"/>
  <c r="W261" i="8"/>
  <c r="U261" i="8"/>
  <c r="S261" i="8"/>
  <c r="Q261" i="8"/>
  <c r="O261" i="8"/>
  <c r="M261" i="8"/>
  <c r="K261" i="8"/>
  <c r="I261" i="8"/>
  <c r="G261" i="8"/>
  <c r="E261" i="8"/>
  <c r="AQ260" i="8"/>
  <c r="AO260" i="8"/>
  <c r="AM260" i="8"/>
  <c r="AK260" i="8"/>
  <c r="AI260" i="8"/>
  <c r="AG260" i="8"/>
  <c r="AE260" i="8"/>
  <c r="AC260" i="8"/>
  <c r="AA260" i="8"/>
  <c r="Y260" i="8"/>
  <c r="W260" i="8"/>
  <c r="U260" i="8"/>
  <c r="S260" i="8"/>
  <c r="Q260" i="8"/>
  <c r="O260" i="8"/>
  <c r="M260" i="8"/>
  <c r="K260" i="8"/>
  <c r="I260" i="8"/>
  <c r="G260" i="8"/>
  <c r="E260" i="8"/>
  <c r="AQ259" i="8"/>
  <c r="AO259" i="8"/>
  <c r="AM259" i="8"/>
  <c r="AK259" i="8"/>
  <c r="AI259" i="8"/>
  <c r="AG259" i="8"/>
  <c r="AE259" i="8"/>
  <c r="AC259" i="8"/>
  <c r="AA259" i="8"/>
  <c r="Y259" i="8"/>
  <c r="W259" i="8"/>
  <c r="U259" i="8"/>
  <c r="S259" i="8"/>
  <c r="Q259" i="8"/>
  <c r="O259" i="8"/>
  <c r="M259" i="8"/>
  <c r="K259" i="8"/>
  <c r="I259" i="8"/>
  <c r="G259" i="8"/>
  <c r="E259" i="8"/>
  <c r="AQ258" i="8"/>
  <c r="AO258" i="8"/>
  <c r="AM258" i="8"/>
  <c r="AK258" i="8"/>
  <c r="AI258" i="8"/>
  <c r="AG258" i="8"/>
  <c r="AE258" i="8"/>
  <c r="AC258" i="8"/>
  <c r="AA258" i="8"/>
  <c r="Y258" i="8"/>
  <c r="W258" i="8"/>
  <c r="U258" i="8"/>
  <c r="S258" i="8"/>
  <c r="Q258" i="8"/>
  <c r="O258" i="8"/>
  <c r="M258" i="8"/>
  <c r="K258" i="8"/>
  <c r="I258" i="8"/>
  <c r="G258" i="8"/>
  <c r="E258" i="8"/>
  <c r="AQ257" i="8"/>
  <c r="AO257" i="8"/>
  <c r="AM257" i="8"/>
  <c r="AK257" i="8"/>
  <c r="AI257" i="8"/>
  <c r="AG257" i="8"/>
  <c r="AE257" i="8"/>
  <c r="AC257" i="8"/>
  <c r="AA257" i="8"/>
  <c r="Y257" i="8"/>
  <c r="W257" i="8"/>
  <c r="U257" i="8"/>
  <c r="S257" i="8"/>
  <c r="Q257" i="8"/>
  <c r="O257" i="8"/>
  <c r="M257" i="8"/>
  <c r="K257" i="8"/>
  <c r="I257" i="8"/>
  <c r="G257" i="8"/>
  <c r="E257" i="8"/>
  <c r="AQ256" i="8"/>
  <c r="AO256" i="8"/>
  <c r="AM256" i="8"/>
  <c r="AK256" i="8"/>
  <c r="AI256" i="8"/>
  <c r="AG256" i="8"/>
  <c r="AE256" i="8"/>
  <c r="AC256" i="8"/>
  <c r="AA256" i="8"/>
  <c r="Y256" i="8"/>
  <c r="W256" i="8"/>
  <c r="U256" i="8"/>
  <c r="S256" i="8"/>
  <c r="Q256" i="8"/>
  <c r="O256" i="8"/>
  <c r="M256" i="8"/>
  <c r="K256" i="8"/>
  <c r="I256" i="8"/>
  <c r="G256" i="8"/>
  <c r="E256" i="8"/>
  <c r="AQ255" i="8"/>
  <c r="AO255" i="8"/>
  <c r="AM255" i="8"/>
  <c r="AK255" i="8"/>
  <c r="AI255" i="8"/>
  <c r="AG255" i="8"/>
  <c r="AE255" i="8"/>
  <c r="AC255" i="8"/>
  <c r="AA255" i="8"/>
  <c r="Y255" i="8"/>
  <c r="W255" i="8"/>
  <c r="U255" i="8"/>
  <c r="S255" i="8"/>
  <c r="Q255" i="8"/>
  <c r="O255" i="8"/>
  <c r="M255" i="8"/>
  <c r="K255" i="8"/>
  <c r="I255" i="8"/>
  <c r="G255" i="8"/>
  <c r="E255" i="8"/>
  <c r="AQ254" i="8"/>
  <c r="AO254" i="8"/>
  <c r="AM254" i="8"/>
  <c r="AK254" i="8"/>
  <c r="AI254" i="8"/>
  <c r="AG254" i="8"/>
  <c r="AE254" i="8"/>
  <c r="AC254" i="8"/>
  <c r="AA254" i="8"/>
  <c r="Y254" i="8"/>
  <c r="W254" i="8"/>
  <c r="U254" i="8"/>
  <c r="S254" i="8"/>
  <c r="Q254" i="8"/>
  <c r="O254" i="8"/>
  <c r="M254" i="8"/>
  <c r="K254" i="8"/>
  <c r="I254" i="8"/>
  <c r="G254" i="8"/>
  <c r="E254" i="8"/>
  <c r="AQ253" i="8"/>
  <c r="AO253" i="8"/>
  <c r="AM253" i="8"/>
  <c r="AK253" i="8"/>
  <c r="AI253" i="8"/>
  <c r="AG253" i="8"/>
  <c r="AE253" i="8"/>
  <c r="AC253" i="8"/>
  <c r="AA253" i="8"/>
  <c r="Y253" i="8"/>
  <c r="W253" i="8"/>
  <c r="U253" i="8"/>
  <c r="S253" i="8"/>
  <c r="Q253" i="8"/>
  <c r="O253" i="8"/>
  <c r="M253" i="8"/>
  <c r="K253" i="8"/>
  <c r="I253" i="8"/>
  <c r="G253" i="8"/>
  <c r="E253" i="8"/>
  <c r="AQ252" i="8"/>
  <c r="AO252" i="8"/>
  <c r="AM252" i="8"/>
  <c r="AK252" i="8"/>
  <c r="AI252" i="8"/>
  <c r="AG252" i="8"/>
  <c r="AE252" i="8"/>
  <c r="AC252" i="8"/>
  <c r="AA252" i="8"/>
  <c r="Y252" i="8"/>
  <c r="W252" i="8"/>
  <c r="U252" i="8"/>
  <c r="S252" i="8"/>
  <c r="Q252" i="8"/>
  <c r="O252" i="8"/>
  <c r="M252" i="8"/>
  <c r="K252" i="8"/>
  <c r="I252" i="8"/>
  <c r="G252" i="8"/>
  <c r="E252" i="8"/>
  <c r="AQ251" i="8"/>
  <c r="AO251" i="8"/>
  <c r="AM251" i="8"/>
  <c r="AK251" i="8"/>
  <c r="AI251" i="8"/>
  <c r="AG251" i="8"/>
  <c r="AE251" i="8"/>
  <c r="AC251" i="8"/>
  <c r="AA251" i="8"/>
  <c r="Y251" i="8"/>
  <c r="W251" i="8"/>
  <c r="U251" i="8"/>
  <c r="S251" i="8"/>
  <c r="Q251" i="8"/>
  <c r="O251" i="8"/>
  <c r="M251" i="8"/>
  <c r="K251" i="8"/>
  <c r="I251" i="8"/>
  <c r="G251" i="8"/>
  <c r="E251" i="8"/>
  <c r="AQ250" i="8"/>
  <c r="AO250" i="8"/>
  <c r="AM250" i="8"/>
  <c r="AK250" i="8"/>
  <c r="AI250" i="8"/>
  <c r="AG250" i="8"/>
  <c r="AE250" i="8"/>
  <c r="AC250" i="8"/>
  <c r="AA250" i="8"/>
  <c r="Y250" i="8"/>
  <c r="W250" i="8"/>
  <c r="U250" i="8"/>
  <c r="S250" i="8"/>
  <c r="Q250" i="8"/>
  <c r="O250" i="8"/>
  <c r="M250" i="8"/>
  <c r="K250" i="8"/>
  <c r="I250" i="8"/>
  <c r="G250" i="8"/>
  <c r="E250" i="8"/>
  <c r="AQ249" i="8"/>
  <c r="AO249" i="8"/>
  <c r="AM249" i="8"/>
  <c r="AK249" i="8"/>
  <c r="AI249" i="8"/>
  <c r="AG249" i="8"/>
  <c r="AE249" i="8"/>
  <c r="AC249" i="8"/>
  <c r="AA249" i="8"/>
  <c r="Y249" i="8"/>
  <c r="W249" i="8"/>
  <c r="U249" i="8"/>
  <c r="S249" i="8"/>
  <c r="Q249" i="8"/>
  <c r="O249" i="8"/>
  <c r="M249" i="8"/>
  <c r="K249" i="8"/>
  <c r="I249" i="8"/>
  <c r="G249" i="8"/>
  <c r="E249" i="8"/>
  <c r="AQ248" i="8"/>
  <c r="AO248" i="8"/>
  <c r="AM248" i="8"/>
  <c r="AK248" i="8"/>
  <c r="AI248" i="8"/>
  <c r="AG248" i="8"/>
  <c r="AE248" i="8"/>
  <c r="AC248" i="8"/>
  <c r="AA248" i="8"/>
  <c r="Y248" i="8"/>
  <c r="W248" i="8"/>
  <c r="U248" i="8"/>
  <c r="S248" i="8"/>
  <c r="Q248" i="8"/>
  <c r="O248" i="8"/>
  <c r="M248" i="8"/>
  <c r="K248" i="8"/>
  <c r="I248" i="8"/>
  <c r="G248" i="8"/>
  <c r="E248" i="8"/>
  <c r="AQ247" i="8"/>
  <c r="AO247" i="8"/>
  <c r="AM247" i="8"/>
  <c r="AK247" i="8"/>
  <c r="AI247" i="8"/>
  <c r="AG247" i="8"/>
  <c r="AE247" i="8"/>
  <c r="AC247" i="8"/>
  <c r="AA247" i="8"/>
  <c r="Y247" i="8"/>
  <c r="W247" i="8"/>
  <c r="U247" i="8"/>
  <c r="S247" i="8"/>
  <c r="Q247" i="8"/>
  <c r="O247" i="8"/>
  <c r="M247" i="8"/>
  <c r="K247" i="8"/>
  <c r="I247" i="8"/>
  <c r="G247" i="8"/>
  <c r="E247" i="8"/>
  <c r="AQ246" i="8"/>
  <c r="AO246" i="8"/>
  <c r="AM246" i="8"/>
  <c r="AK246" i="8"/>
  <c r="AI246" i="8"/>
  <c r="AG246" i="8"/>
  <c r="AE246" i="8"/>
  <c r="AC246" i="8"/>
  <c r="AA246" i="8"/>
  <c r="Y246" i="8"/>
  <c r="W246" i="8"/>
  <c r="U246" i="8"/>
  <c r="S246" i="8"/>
  <c r="Q246" i="8"/>
  <c r="O246" i="8"/>
  <c r="M246" i="8"/>
  <c r="K246" i="8"/>
  <c r="I246" i="8"/>
  <c r="G246" i="8"/>
  <c r="E246" i="8"/>
  <c r="AQ245" i="8"/>
  <c r="AO245" i="8"/>
  <c r="AM245" i="8"/>
  <c r="AK245" i="8"/>
  <c r="AI245" i="8"/>
  <c r="AG245" i="8"/>
  <c r="AE245" i="8"/>
  <c r="AC245" i="8"/>
  <c r="AA245" i="8"/>
  <c r="Y245" i="8"/>
  <c r="W245" i="8"/>
  <c r="U245" i="8"/>
  <c r="S245" i="8"/>
  <c r="Q245" i="8"/>
  <c r="O245" i="8"/>
  <c r="M245" i="8"/>
  <c r="K245" i="8"/>
  <c r="I245" i="8"/>
  <c r="G245" i="8"/>
  <c r="E245" i="8"/>
  <c r="AQ244" i="8"/>
  <c r="AO244" i="8"/>
  <c r="AM244" i="8"/>
  <c r="AK244" i="8"/>
  <c r="AI244" i="8"/>
  <c r="AG244" i="8"/>
  <c r="AE244" i="8"/>
  <c r="AC244" i="8"/>
  <c r="AA244" i="8"/>
  <c r="Y244" i="8"/>
  <c r="W244" i="8"/>
  <c r="U244" i="8"/>
  <c r="S244" i="8"/>
  <c r="Q244" i="8"/>
  <c r="O244" i="8"/>
  <c r="M244" i="8"/>
  <c r="K244" i="8"/>
  <c r="I244" i="8"/>
  <c r="G244" i="8"/>
  <c r="E244" i="8"/>
  <c r="AQ243" i="8"/>
  <c r="AO243" i="8"/>
  <c r="AM243" i="8"/>
  <c r="AK243" i="8"/>
  <c r="AI243" i="8"/>
  <c r="AG243" i="8"/>
  <c r="AE243" i="8"/>
  <c r="AC243" i="8"/>
  <c r="AA243" i="8"/>
  <c r="Y243" i="8"/>
  <c r="W243" i="8"/>
  <c r="U243" i="8"/>
  <c r="S243" i="8"/>
  <c r="Q243" i="8"/>
  <c r="O243" i="8"/>
  <c r="M243" i="8"/>
  <c r="K243" i="8"/>
  <c r="I243" i="8"/>
  <c r="G243" i="8"/>
  <c r="E243" i="8"/>
  <c r="AQ242" i="8"/>
  <c r="AO242" i="8"/>
  <c r="AM242" i="8"/>
  <c r="AK242" i="8"/>
  <c r="AI242" i="8"/>
  <c r="AG242" i="8"/>
  <c r="AE242" i="8"/>
  <c r="AC242" i="8"/>
  <c r="AA242" i="8"/>
  <c r="Y242" i="8"/>
  <c r="W242" i="8"/>
  <c r="U242" i="8"/>
  <c r="S242" i="8"/>
  <c r="Q242" i="8"/>
  <c r="O242" i="8"/>
  <c r="M242" i="8"/>
  <c r="K242" i="8"/>
  <c r="I242" i="8"/>
  <c r="G242" i="8"/>
  <c r="E242" i="8"/>
  <c r="AQ241" i="8"/>
  <c r="AO241" i="8"/>
  <c r="AM241" i="8"/>
  <c r="AK241" i="8"/>
  <c r="AI241" i="8"/>
  <c r="AG241" i="8"/>
  <c r="AE241" i="8"/>
  <c r="AC241" i="8"/>
  <c r="AA241" i="8"/>
  <c r="Y241" i="8"/>
  <c r="W241" i="8"/>
  <c r="U241" i="8"/>
  <c r="S241" i="8"/>
  <c r="Q241" i="8"/>
  <c r="O241" i="8"/>
  <c r="M241" i="8"/>
  <c r="K241" i="8"/>
  <c r="I241" i="8"/>
  <c r="G241" i="8"/>
  <c r="E241" i="8"/>
  <c r="AQ240" i="8"/>
  <c r="AO240" i="8"/>
  <c r="AM240" i="8"/>
  <c r="AK240" i="8"/>
  <c r="AI240" i="8"/>
  <c r="AG240" i="8"/>
  <c r="AE240" i="8"/>
  <c r="AC240" i="8"/>
  <c r="AA240" i="8"/>
  <c r="Y240" i="8"/>
  <c r="W240" i="8"/>
  <c r="U240" i="8"/>
  <c r="S240" i="8"/>
  <c r="Q240" i="8"/>
  <c r="O240" i="8"/>
  <c r="M240" i="8"/>
  <c r="K240" i="8"/>
  <c r="I240" i="8"/>
  <c r="G240" i="8"/>
  <c r="E240" i="8"/>
  <c r="AQ239" i="8"/>
  <c r="AO239" i="8"/>
  <c r="AM239" i="8"/>
  <c r="AK239" i="8"/>
  <c r="AI239" i="8"/>
  <c r="AG239" i="8"/>
  <c r="AE239" i="8"/>
  <c r="AC239" i="8"/>
  <c r="AA239" i="8"/>
  <c r="Y239" i="8"/>
  <c r="W239" i="8"/>
  <c r="U239" i="8"/>
  <c r="S239" i="8"/>
  <c r="Q239" i="8"/>
  <c r="O239" i="8"/>
  <c r="M239" i="8"/>
  <c r="K239" i="8"/>
  <c r="I239" i="8"/>
  <c r="G239" i="8"/>
  <c r="E239" i="8"/>
  <c r="AQ238" i="8"/>
  <c r="AO238" i="8"/>
  <c r="AM238" i="8"/>
  <c r="AK238" i="8"/>
  <c r="AI238" i="8"/>
  <c r="AG238" i="8"/>
  <c r="AE238" i="8"/>
  <c r="AC238" i="8"/>
  <c r="AA238" i="8"/>
  <c r="Y238" i="8"/>
  <c r="W238" i="8"/>
  <c r="U238" i="8"/>
  <c r="S238" i="8"/>
  <c r="Q238" i="8"/>
  <c r="O238" i="8"/>
  <c r="M238" i="8"/>
  <c r="K238" i="8"/>
  <c r="I238" i="8"/>
  <c r="G238" i="8"/>
  <c r="E238" i="8"/>
  <c r="AQ237" i="8"/>
  <c r="AO237" i="8"/>
  <c r="AM237" i="8"/>
  <c r="AK237" i="8"/>
  <c r="AI237" i="8"/>
  <c r="AG237" i="8"/>
  <c r="AE237" i="8"/>
  <c r="AC237" i="8"/>
  <c r="AA237" i="8"/>
  <c r="Y237" i="8"/>
  <c r="W237" i="8"/>
  <c r="U237" i="8"/>
  <c r="S237" i="8"/>
  <c r="Q237" i="8"/>
  <c r="O237" i="8"/>
  <c r="M237" i="8"/>
  <c r="K237" i="8"/>
  <c r="I237" i="8"/>
  <c r="G237" i="8"/>
  <c r="E237" i="8"/>
  <c r="AQ236" i="8"/>
  <c r="AO236" i="8"/>
  <c r="AM236" i="8"/>
  <c r="AK236" i="8"/>
  <c r="AI236" i="8"/>
  <c r="AG236" i="8"/>
  <c r="AE236" i="8"/>
  <c r="AC236" i="8"/>
  <c r="AA236" i="8"/>
  <c r="Y236" i="8"/>
  <c r="W236" i="8"/>
  <c r="U236" i="8"/>
  <c r="S236" i="8"/>
  <c r="Q236" i="8"/>
  <c r="O236" i="8"/>
  <c r="M236" i="8"/>
  <c r="K236" i="8"/>
  <c r="I236" i="8"/>
  <c r="G236" i="8"/>
  <c r="E236" i="8"/>
  <c r="AQ235" i="8"/>
  <c r="AO235" i="8"/>
  <c r="AM235" i="8"/>
  <c r="AK235" i="8"/>
  <c r="AI235" i="8"/>
  <c r="AG235" i="8"/>
  <c r="AE235" i="8"/>
  <c r="AC235" i="8"/>
  <c r="AA235" i="8"/>
  <c r="Y235" i="8"/>
  <c r="W235" i="8"/>
  <c r="U235" i="8"/>
  <c r="S235" i="8"/>
  <c r="Q235" i="8"/>
  <c r="O235" i="8"/>
  <c r="M235" i="8"/>
  <c r="K235" i="8"/>
  <c r="I235" i="8"/>
  <c r="G235" i="8"/>
  <c r="E235" i="8"/>
  <c r="AQ234" i="8"/>
  <c r="AO234" i="8"/>
  <c r="AM234" i="8"/>
  <c r="AK234" i="8"/>
  <c r="AI234" i="8"/>
  <c r="AG234" i="8"/>
  <c r="AE234" i="8"/>
  <c r="AC234" i="8"/>
  <c r="AA234" i="8"/>
  <c r="Y234" i="8"/>
  <c r="W234" i="8"/>
  <c r="U234" i="8"/>
  <c r="S234" i="8"/>
  <c r="Q234" i="8"/>
  <c r="O234" i="8"/>
  <c r="M234" i="8"/>
  <c r="K234" i="8"/>
  <c r="I234" i="8"/>
  <c r="G234" i="8"/>
  <c r="E234" i="8"/>
  <c r="AQ233" i="8"/>
  <c r="AO233" i="8"/>
  <c r="AM233" i="8"/>
  <c r="AK233" i="8"/>
  <c r="AI233" i="8"/>
  <c r="AG233" i="8"/>
  <c r="AE233" i="8"/>
  <c r="AC233" i="8"/>
  <c r="AA233" i="8"/>
  <c r="Y233" i="8"/>
  <c r="W233" i="8"/>
  <c r="U233" i="8"/>
  <c r="S233" i="8"/>
  <c r="Q233" i="8"/>
  <c r="O233" i="8"/>
  <c r="M233" i="8"/>
  <c r="K233" i="8"/>
  <c r="I233" i="8"/>
  <c r="G233" i="8"/>
  <c r="E233" i="8"/>
  <c r="AQ232" i="8"/>
  <c r="AO232" i="8"/>
  <c r="AM232" i="8"/>
  <c r="AK232" i="8"/>
  <c r="AI232" i="8"/>
  <c r="AG232" i="8"/>
  <c r="AE232" i="8"/>
  <c r="AC232" i="8"/>
  <c r="AA232" i="8"/>
  <c r="Y232" i="8"/>
  <c r="W232" i="8"/>
  <c r="U232" i="8"/>
  <c r="S232" i="8"/>
  <c r="Q232" i="8"/>
  <c r="O232" i="8"/>
  <c r="M232" i="8"/>
  <c r="K232" i="8"/>
  <c r="I232" i="8"/>
  <c r="G232" i="8"/>
  <c r="E232" i="8"/>
  <c r="AQ231" i="8"/>
  <c r="AO231" i="8"/>
  <c r="AM231" i="8"/>
  <c r="AK231" i="8"/>
  <c r="AI231" i="8"/>
  <c r="AG231" i="8"/>
  <c r="AE231" i="8"/>
  <c r="AC231" i="8"/>
  <c r="AA231" i="8"/>
  <c r="Y231" i="8"/>
  <c r="W231" i="8"/>
  <c r="U231" i="8"/>
  <c r="S231" i="8"/>
  <c r="Q231" i="8"/>
  <c r="O231" i="8"/>
  <c r="M231" i="8"/>
  <c r="K231" i="8"/>
  <c r="I231" i="8"/>
  <c r="G231" i="8"/>
  <c r="E231" i="8"/>
  <c r="AQ230" i="8"/>
  <c r="AO230" i="8"/>
  <c r="AM230" i="8"/>
  <c r="AK230" i="8"/>
  <c r="AI230" i="8"/>
  <c r="AG230" i="8"/>
  <c r="AE230" i="8"/>
  <c r="AC230" i="8"/>
  <c r="AA230" i="8"/>
  <c r="Y230" i="8"/>
  <c r="W230" i="8"/>
  <c r="U230" i="8"/>
  <c r="S230" i="8"/>
  <c r="Q230" i="8"/>
  <c r="O230" i="8"/>
  <c r="M230" i="8"/>
  <c r="K230" i="8"/>
  <c r="I230" i="8"/>
  <c r="G230" i="8"/>
  <c r="E230" i="8"/>
  <c r="AQ229" i="8"/>
  <c r="AO229" i="8"/>
  <c r="AM229" i="8"/>
  <c r="AK229" i="8"/>
  <c r="AI229" i="8"/>
  <c r="AG229" i="8"/>
  <c r="AE229" i="8"/>
  <c r="AC229" i="8"/>
  <c r="AA229" i="8"/>
  <c r="Y229" i="8"/>
  <c r="W229" i="8"/>
  <c r="U229" i="8"/>
  <c r="S229" i="8"/>
  <c r="Q229" i="8"/>
  <c r="O229" i="8"/>
  <c r="M229" i="8"/>
  <c r="K229" i="8"/>
  <c r="I229" i="8"/>
  <c r="G229" i="8"/>
  <c r="E229" i="8"/>
  <c r="AQ228" i="8"/>
  <c r="AO228" i="8"/>
  <c r="AM228" i="8"/>
  <c r="AK228" i="8"/>
  <c r="AI228" i="8"/>
  <c r="AG228" i="8"/>
  <c r="AE228" i="8"/>
  <c r="AC228" i="8"/>
  <c r="AA228" i="8"/>
  <c r="Y228" i="8"/>
  <c r="W228" i="8"/>
  <c r="U228" i="8"/>
  <c r="S228" i="8"/>
  <c r="Q228" i="8"/>
  <c r="O228" i="8"/>
  <c r="M228" i="8"/>
  <c r="K228" i="8"/>
  <c r="I228" i="8"/>
  <c r="G228" i="8"/>
  <c r="E228" i="8"/>
  <c r="AQ227" i="8"/>
  <c r="AO227" i="8"/>
  <c r="AM227" i="8"/>
  <c r="AK227" i="8"/>
  <c r="AI227" i="8"/>
  <c r="AG227" i="8"/>
  <c r="AE227" i="8"/>
  <c r="AC227" i="8"/>
  <c r="AA227" i="8"/>
  <c r="Y227" i="8"/>
  <c r="W227" i="8"/>
  <c r="U227" i="8"/>
  <c r="S227" i="8"/>
  <c r="Q227" i="8"/>
  <c r="O227" i="8"/>
  <c r="M227" i="8"/>
  <c r="K227" i="8"/>
  <c r="I227" i="8"/>
  <c r="G227" i="8"/>
  <c r="E227" i="8"/>
  <c r="AQ226" i="8"/>
  <c r="AO226" i="8"/>
  <c r="AM226" i="8"/>
  <c r="AK226" i="8"/>
  <c r="AI226" i="8"/>
  <c r="AG226" i="8"/>
  <c r="AE226" i="8"/>
  <c r="AC226" i="8"/>
  <c r="AA226" i="8"/>
  <c r="Y226" i="8"/>
  <c r="W226" i="8"/>
  <c r="U226" i="8"/>
  <c r="S226" i="8"/>
  <c r="Q226" i="8"/>
  <c r="O226" i="8"/>
  <c r="M226" i="8"/>
  <c r="K226" i="8"/>
  <c r="I226" i="8"/>
  <c r="G226" i="8"/>
  <c r="E226" i="8"/>
  <c r="AQ225" i="8"/>
  <c r="AO225" i="8"/>
  <c r="AM225" i="8"/>
  <c r="AK225" i="8"/>
  <c r="AI225" i="8"/>
  <c r="AG225" i="8"/>
  <c r="AE225" i="8"/>
  <c r="AC225" i="8"/>
  <c r="AA225" i="8"/>
  <c r="Y225" i="8"/>
  <c r="W225" i="8"/>
  <c r="U225" i="8"/>
  <c r="S225" i="8"/>
  <c r="Q225" i="8"/>
  <c r="O225" i="8"/>
  <c r="M225" i="8"/>
  <c r="K225" i="8"/>
  <c r="I225" i="8"/>
  <c r="G225" i="8"/>
  <c r="E225" i="8"/>
  <c r="AQ224" i="8"/>
  <c r="AO224" i="8"/>
  <c r="AM224" i="8"/>
  <c r="AK224" i="8"/>
  <c r="AI224" i="8"/>
  <c r="AG224" i="8"/>
  <c r="AE224" i="8"/>
  <c r="AC224" i="8"/>
  <c r="AA224" i="8"/>
  <c r="Y224" i="8"/>
  <c r="W224" i="8"/>
  <c r="U224" i="8"/>
  <c r="S224" i="8"/>
  <c r="Q224" i="8"/>
  <c r="O224" i="8"/>
  <c r="M224" i="8"/>
  <c r="K224" i="8"/>
  <c r="I224" i="8"/>
  <c r="G224" i="8"/>
  <c r="E224" i="8"/>
  <c r="AQ223" i="8"/>
  <c r="AO223" i="8"/>
  <c r="AM223" i="8"/>
  <c r="AK223" i="8"/>
  <c r="AI223" i="8"/>
  <c r="AG223" i="8"/>
  <c r="AE223" i="8"/>
  <c r="AC223" i="8"/>
  <c r="AA223" i="8"/>
  <c r="Y223" i="8"/>
  <c r="W223" i="8"/>
  <c r="U223" i="8"/>
  <c r="S223" i="8"/>
  <c r="Q223" i="8"/>
  <c r="O223" i="8"/>
  <c r="M223" i="8"/>
  <c r="K223" i="8"/>
  <c r="I223" i="8"/>
  <c r="G223" i="8"/>
  <c r="E223" i="8"/>
  <c r="AQ222" i="8"/>
  <c r="AO222" i="8"/>
  <c r="AM222" i="8"/>
  <c r="AK222" i="8"/>
  <c r="AI222" i="8"/>
  <c r="AG222" i="8"/>
  <c r="AE222" i="8"/>
  <c r="AC222" i="8"/>
  <c r="AA222" i="8"/>
  <c r="Y222" i="8"/>
  <c r="W222" i="8"/>
  <c r="U222" i="8"/>
  <c r="S222" i="8"/>
  <c r="Q222" i="8"/>
  <c r="O222" i="8"/>
  <c r="M222" i="8"/>
  <c r="K222" i="8"/>
  <c r="I222" i="8"/>
  <c r="G222" i="8"/>
  <c r="E222" i="8"/>
  <c r="AQ221" i="8"/>
  <c r="AO221" i="8"/>
  <c r="AM221" i="8"/>
  <c r="AK221" i="8"/>
  <c r="AI221" i="8"/>
  <c r="AG221" i="8"/>
  <c r="AE221" i="8"/>
  <c r="AC221" i="8"/>
  <c r="AA221" i="8"/>
  <c r="Y221" i="8"/>
  <c r="W221" i="8"/>
  <c r="U221" i="8"/>
  <c r="S221" i="8"/>
  <c r="Q221" i="8"/>
  <c r="O221" i="8"/>
  <c r="M221" i="8"/>
  <c r="K221" i="8"/>
  <c r="I221" i="8"/>
  <c r="G221" i="8"/>
  <c r="E221" i="8"/>
  <c r="AQ220" i="8"/>
  <c r="AO220" i="8"/>
  <c r="AM220" i="8"/>
  <c r="AK220" i="8"/>
  <c r="AI220" i="8"/>
  <c r="AG220" i="8"/>
  <c r="AE220" i="8"/>
  <c r="AC220" i="8"/>
  <c r="AA220" i="8"/>
  <c r="Y220" i="8"/>
  <c r="W220" i="8"/>
  <c r="U220" i="8"/>
  <c r="S220" i="8"/>
  <c r="Q220" i="8"/>
  <c r="O220" i="8"/>
  <c r="M220" i="8"/>
  <c r="K220" i="8"/>
  <c r="I220" i="8"/>
  <c r="G220" i="8"/>
  <c r="E220" i="8"/>
  <c r="AQ219" i="8"/>
  <c r="AO219" i="8"/>
  <c r="AM219" i="8"/>
  <c r="AK219" i="8"/>
  <c r="AI219" i="8"/>
  <c r="AG219" i="8"/>
  <c r="AE219" i="8"/>
  <c r="AC219" i="8"/>
  <c r="AA219" i="8"/>
  <c r="Y219" i="8"/>
  <c r="W219" i="8"/>
  <c r="U219" i="8"/>
  <c r="S219" i="8"/>
  <c r="Q219" i="8"/>
  <c r="O219" i="8"/>
  <c r="M219" i="8"/>
  <c r="K219" i="8"/>
  <c r="I219" i="8"/>
  <c r="G219" i="8"/>
  <c r="E219" i="8"/>
  <c r="AQ218" i="8"/>
  <c r="AO218" i="8"/>
  <c r="AM218" i="8"/>
  <c r="AK218" i="8"/>
  <c r="AI218" i="8"/>
  <c r="AG218" i="8"/>
  <c r="AE218" i="8"/>
  <c r="AC218" i="8"/>
  <c r="AA218" i="8"/>
  <c r="Y218" i="8"/>
  <c r="W218" i="8"/>
  <c r="U218" i="8"/>
  <c r="S218" i="8"/>
  <c r="Q218" i="8"/>
  <c r="O218" i="8"/>
  <c r="M218" i="8"/>
  <c r="K218" i="8"/>
  <c r="I218" i="8"/>
  <c r="G218" i="8"/>
  <c r="E218" i="8"/>
  <c r="AQ217" i="8"/>
  <c r="AO217" i="8"/>
  <c r="AM217" i="8"/>
  <c r="AK217" i="8"/>
  <c r="AI217" i="8"/>
  <c r="AG217" i="8"/>
  <c r="AE217" i="8"/>
  <c r="AC217" i="8"/>
  <c r="AA217" i="8"/>
  <c r="Y217" i="8"/>
  <c r="W217" i="8"/>
  <c r="U217" i="8"/>
  <c r="S217" i="8"/>
  <c r="Q217" i="8"/>
  <c r="O217" i="8"/>
  <c r="M217" i="8"/>
  <c r="K217" i="8"/>
  <c r="I217" i="8"/>
  <c r="G217" i="8"/>
  <c r="E217" i="8"/>
  <c r="AQ216" i="8"/>
  <c r="AO216" i="8"/>
  <c r="AM216" i="8"/>
  <c r="AK216" i="8"/>
  <c r="AI216" i="8"/>
  <c r="AG216" i="8"/>
  <c r="AE216" i="8"/>
  <c r="AC216" i="8"/>
  <c r="AA216" i="8"/>
  <c r="Y216" i="8"/>
  <c r="W216" i="8"/>
  <c r="U216" i="8"/>
  <c r="S216" i="8"/>
  <c r="Q216" i="8"/>
  <c r="O216" i="8"/>
  <c r="M216" i="8"/>
  <c r="K216" i="8"/>
  <c r="I216" i="8"/>
  <c r="G216" i="8"/>
  <c r="E216" i="8"/>
  <c r="AQ215" i="8"/>
  <c r="AO215" i="8"/>
  <c r="AM215" i="8"/>
  <c r="AK215" i="8"/>
  <c r="AI215" i="8"/>
  <c r="AG215" i="8"/>
  <c r="AE215" i="8"/>
  <c r="AC215" i="8"/>
  <c r="AA215" i="8"/>
  <c r="Y215" i="8"/>
  <c r="W215" i="8"/>
  <c r="U215" i="8"/>
  <c r="S215" i="8"/>
  <c r="Q215" i="8"/>
  <c r="O215" i="8"/>
  <c r="M215" i="8"/>
  <c r="K215" i="8"/>
  <c r="I215" i="8"/>
  <c r="G215" i="8"/>
  <c r="E215" i="8"/>
  <c r="AQ214" i="8"/>
  <c r="AO214" i="8"/>
  <c r="AM214" i="8"/>
  <c r="AK214" i="8"/>
  <c r="AI214" i="8"/>
  <c r="AG214" i="8"/>
  <c r="AE214" i="8"/>
  <c r="AC214" i="8"/>
  <c r="AA214" i="8"/>
  <c r="Y214" i="8"/>
  <c r="W214" i="8"/>
  <c r="U214" i="8"/>
  <c r="S214" i="8"/>
  <c r="Q214" i="8"/>
  <c r="O214" i="8"/>
  <c r="M214" i="8"/>
  <c r="K214" i="8"/>
  <c r="I214" i="8"/>
  <c r="G214" i="8"/>
  <c r="E214" i="8"/>
  <c r="AQ213" i="8"/>
  <c r="AO213" i="8"/>
  <c r="AM213" i="8"/>
  <c r="AK213" i="8"/>
  <c r="AI213" i="8"/>
  <c r="AG213" i="8"/>
  <c r="AE213" i="8"/>
  <c r="AC213" i="8"/>
  <c r="AA213" i="8"/>
  <c r="Y213" i="8"/>
  <c r="W213" i="8"/>
  <c r="U213" i="8"/>
  <c r="S213" i="8"/>
  <c r="Q213" i="8"/>
  <c r="O213" i="8"/>
  <c r="M213" i="8"/>
  <c r="K213" i="8"/>
  <c r="I213" i="8"/>
  <c r="G213" i="8"/>
  <c r="E213" i="8"/>
  <c r="AQ212" i="8"/>
  <c r="AO212" i="8"/>
  <c r="AM212" i="8"/>
  <c r="AK212" i="8"/>
  <c r="AI212" i="8"/>
  <c r="AG212" i="8"/>
  <c r="AE212" i="8"/>
  <c r="AC212" i="8"/>
  <c r="AA212" i="8"/>
  <c r="Y212" i="8"/>
  <c r="W212" i="8"/>
  <c r="U212" i="8"/>
  <c r="S212" i="8"/>
  <c r="Q212" i="8"/>
  <c r="O212" i="8"/>
  <c r="M212" i="8"/>
  <c r="K212" i="8"/>
  <c r="I212" i="8"/>
  <c r="G212" i="8"/>
  <c r="E212" i="8"/>
  <c r="AQ211" i="8"/>
  <c r="AO211" i="8"/>
  <c r="AM211" i="8"/>
  <c r="AK211" i="8"/>
  <c r="AI211" i="8"/>
  <c r="AG211" i="8"/>
  <c r="AE211" i="8"/>
  <c r="AC211" i="8"/>
  <c r="AA211" i="8"/>
  <c r="Y211" i="8"/>
  <c r="W211" i="8"/>
  <c r="U211" i="8"/>
  <c r="S211" i="8"/>
  <c r="Q211" i="8"/>
  <c r="O211" i="8"/>
  <c r="M211" i="8"/>
  <c r="K211" i="8"/>
  <c r="I211" i="8"/>
  <c r="G211" i="8"/>
  <c r="E211" i="8"/>
  <c r="AQ210" i="8"/>
  <c r="AO210" i="8"/>
  <c r="AM210" i="8"/>
  <c r="AK210" i="8"/>
  <c r="AI210" i="8"/>
  <c r="AG210" i="8"/>
  <c r="AE210" i="8"/>
  <c r="AC210" i="8"/>
  <c r="AA210" i="8"/>
  <c r="Y210" i="8"/>
  <c r="W210" i="8"/>
  <c r="U210" i="8"/>
  <c r="S210" i="8"/>
  <c r="Q210" i="8"/>
  <c r="O210" i="8"/>
  <c r="M210" i="8"/>
  <c r="K210" i="8"/>
  <c r="I210" i="8"/>
  <c r="G210" i="8"/>
  <c r="E210" i="8"/>
  <c r="AQ209" i="8"/>
  <c r="AO209" i="8"/>
  <c r="AM209" i="8"/>
  <c r="AK209" i="8"/>
  <c r="AI209" i="8"/>
  <c r="AG209" i="8"/>
  <c r="AE209" i="8"/>
  <c r="AC209" i="8"/>
  <c r="AA209" i="8"/>
  <c r="Y209" i="8"/>
  <c r="W209" i="8"/>
  <c r="U209" i="8"/>
  <c r="S209" i="8"/>
  <c r="Q209" i="8"/>
  <c r="O209" i="8"/>
  <c r="M209" i="8"/>
  <c r="K209" i="8"/>
  <c r="I209" i="8"/>
  <c r="G209" i="8"/>
  <c r="E209" i="8"/>
  <c r="AQ208" i="8"/>
  <c r="AO208" i="8"/>
  <c r="AM208" i="8"/>
  <c r="AK208" i="8"/>
  <c r="AI208" i="8"/>
  <c r="AG208" i="8"/>
  <c r="AE208" i="8"/>
  <c r="AC208" i="8"/>
  <c r="AA208" i="8"/>
  <c r="Y208" i="8"/>
  <c r="W208" i="8"/>
  <c r="U208" i="8"/>
  <c r="S208" i="8"/>
  <c r="Q208" i="8"/>
  <c r="O208" i="8"/>
  <c r="M208" i="8"/>
  <c r="K208" i="8"/>
  <c r="I208" i="8"/>
  <c r="G208" i="8"/>
  <c r="E208" i="8"/>
  <c r="AQ207" i="8"/>
  <c r="AO207" i="8"/>
  <c r="AM207" i="8"/>
  <c r="AK207" i="8"/>
  <c r="AI207" i="8"/>
  <c r="AG207" i="8"/>
  <c r="AE207" i="8"/>
  <c r="AC207" i="8"/>
  <c r="AA207" i="8"/>
  <c r="Y207" i="8"/>
  <c r="W207" i="8"/>
  <c r="U207" i="8"/>
  <c r="S207" i="8"/>
  <c r="Q207" i="8"/>
  <c r="O207" i="8"/>
  <c r="M207" i="8"/>
  <c r="K207" i="8"/>
  <c r="I207" i="8"/>
  <c r="G207" i="8"/>
  <c r="E207" i="8"/>
  <c r="AQ206" i="8"/>
  <c r="AO206" i="8"/>
  <c r="AM206" i="8"/>
  <c r="AK206" i="8"/>
  <c r="AI206" i="8"/>
  <c r="AG206" i="8"/>
  <c r="AE206" i="8"/>
  <c r="AC206" i="8"/>
  <c r="AA206" i="8"/>
  <c r="Y206" i="8"/>
  <c r="W206" i="8"/>
  <c r="U206" i="8"/>
  <c r="S206" i="8"/>
  <c r="Q206" i="8"/>
  <c r="O206" i="8"/>
  <c r="M206" i="8"/>
  <c r="K206" i="8"/>
  <c r="I206" i="8"/>
  <c r="G206" i="8"/>
  <c r="E206" i="8"/>
  <c r="AQ205" i="8"/>
  <c r="AO205" i="8"/>
  <c r="AM205" i="8"/>
  <c r="AK205" i="8"/>
  <c r="AI205" i="8"/>
  <c r="AG205" i="8"/>
  <c r="AE205" i="8"/>
  <c r="AC205" i="8"/>
  <c r="AA205" i="8"/>
  <c r="Y205" i="8"/>
  <c r="W205" i="8"/>
  <c r="U205" i="8"/>
  <c r="S205" i="8"/>
  <c r="Q205" i="8"/>
  <c r="O205" i="8"/>
  <c r="M205" i="8"/>
  <c r="K205" i="8"/>
  <c r="I205" i="8"/>
  <c r="G205" i="8"/>
  <c r="E205" i="8"/>
  <c r="AQ204" i="8"/>
  <c r="AO204" i="8"/>
  <c r="AM204" i="8"/>
  <c r="AK204" i="8"/>
  <c r="AI204" i="8"/>
  <c r="AG204" i="8"/>
  <c r="AE204" i="8"/>
  <c r="AC204" i="8"/>
  <c r="AA204" i="8"/>
  <c r="Y204" i="8"/>
  <c r="W204" i="8"/>
  <c r="U204" i="8"/>
  <c r="S204" i="8"/>
  <c r="Q204" i="8"/>
  <c r="O204" i="8"/>
  <c r="M204" i="8"/>
  <c r="K204" i="8"/>
  <c r="I204" i="8"/>
  <c r="G204" i="8"/>
  <c r="E204" i="8"/>
  <c r="AQ203" i="8"/>
  <c r="AO203" i="8"/>
  <c r="AM203" i="8"/>
  <c r="AK203" i="8"/>
  <c r="AI203" i="8"/>
  <c r="AG203" i="8"/>
  <c r="AE203" i="8"/>
  <c r="AC203" i="8"/>
  <c r="AA203" i="8"/>
  <c r="Y203" i="8"/>
  <c r="W203" i="8"/>
  <c r="U203" i="8"/>
  <c r="S203" i="8"/>
  <c r="Q203" i="8"/>
  <c r="O203" i="8"/>
  <c r="M203" i="8"/>
  <c r="K203" i="8"/>
  <c r="I203" i="8"/>
  <c r="G203" i="8"/>
  <c r="E203" i="8"/>
  <c r="AQ202" i="8"/>
  <c r="AO202" i="8"/>
  <c r="AM202" i="8"/>
  <c r="AK202" i="8"/>
  <c r="AI202" i="8"/>
  <c r="AG202" i="8"/>
  <c r="AE202" i="8"/>
  <c r="AC202" i="8"/>
  <c r="AA202" i="8"/>
  <c r="Y202" i="8"/>
  <c r="W202" i="8"/>
  <c r="U202" i="8"/>
  <c r="S202" i="8"/>
  <c r="Q202" i="8"/>
  <c r="O202" i="8"/>
  <c r="M202" i="8"/>
  <c r="K202" i="8"/>
  <c r="I202" i="8"/>
  <c r="G202" i="8"/>
  <c r="E202" i="8"/>
  <c r="AQ201" i="8"/>
  <c r="AO201" i="8"/>
  <c r="AM201" i="8"/>
  <c r="AK201" i="8"/>
  <c r="AI201" i="8"/>
  <c r="AG201" i="8"/>
  <c r="AE201" i="8"/>
  <c r="AC201" i="8"/>
  <c r="AA201" i="8"/>
  <c r="Y201" i="8"/>
  <c r="W201" i="8"/>
  <c r="U201" i="8"/>
  <c r="S201" i="8"/>
  <c r="Q201" i="8"/>
  <c r="O201" i="8"/>
  <c r="M201" i="8"/>
  <c r="K201" i="8"/>
  <c r="I201" i="8"/>
  <c r="G201" i="8"/>
  <c r="E201" i="8"/>
  <c r="AQ200" i="8"/>
  <c r="AO200" i="8"/>
  <c r="AM200" i="8"/>
  <c r="AK200" i="8"/>
  <c r="AI200" i="8"/>
  <c r="AG200" i="8"/>
  <c r="AE200" i="8"/>
  <c r="AC200" i="8"/>
  <c r="AA200" i="8"/>
  <c r="Y200" i="8"/>
  <c r="W200" i="8"/>
  <c r="U200" i="8"/>
  <c r="S200" i="8"/>
  <c r="Q200" i="8"/>
  <c r="O200" i="8"/>
  <c r="M200" i="8"/>
  <c r="K200" i="8"/>
  <c r="I200" i="8"/>
  <c r="G200" i="8"/>
  <c r="E200" i="8"/>
  <c r="AQ199" i="8"/>
  <c r="AO199" i="8"/>
  <c r="AM199" i="8"/>
  <c r="AK199" i="8"/>
  <c r="AI199" i="8"/>
  <c r="AG199" i="8"/>
  <c r="AE199" i="8"/>
  <c r="AC199" i="8"/>
  <c r="AA199" i="8"/>
  <c r="Y199" i="8"/>
  <c r="W199" i="8"/>
  <c r="U199" i="8"/>
  <c r="S199" i="8"/>
  <c r="Q199" i="8"/>
  <c r="O199" i="8"/>
  <c r="M199" i="8"/>
  <c r="K199" i="8"/>
  <c r="I199" i="8"/>
  <c r="G199" i="8"/>
  <c r="E199" i="8"/>
  <c r="AQ198" i="8"/>
  <c r="AO198" i="8"/>
  <c r="AM198" i="8"/>
  <c r="AK198" i="8"/>
  <c r="AI198" i="8"/>
  <c r="AG198" i="8"/>
  <c r="AE198" i="8"/>
  <c r="AC198" i="8"/>
  <c r="AA198" i="8"/>
  <c r="Y198" i="8"/>
  <c r="W198" i="8"/>
  <c r="U198" i="8"/>
  <c r="S198" i="8"/>
  <c r="Q198" i="8"/>
  <c r="O198" i="8"/>
  <c r="M198" i="8"/>
  <c r="K198" i="8"/>
  <c r="I198" i="8"/>
  <c r="G198" i="8"/>
  <c r="E198" i="8"/>
  <c r="AQ197" i="8"/>
  <c r="AO197" i="8"/>
  <c r="AM197" i="8"/>
  <c r="AK197" i="8"/>
  <c r="AI197" i="8"/>
  <c r="AG197" i="8"/>
  <c r="AE197" i="8"/>
  <c r="AC197" i="8"/>
  <c r="AA197" i="8"/>
  <c r="Y197" i="8"/>
  <c r="W197" i="8"/>
  <c r="U197" i="8"/>
  <c r="S197" i="8"/>
  <c r="Q197" i="8"/>
  <c r="O197" i="8"/>
  <c r="M197" i="8"/>
  <c r="K197" i="8"/>
  <c r="I197" i="8"/>
  <c r="G197" i="8"/>
  <c r="E197" i="8"/>
  <c r="AQ196" i="8"/>
  <c r="AO196" i="8"/>
  <c r="AM196" i="8"/>
  <c r="AK196" i="8"/>
  <c r="AI196" i="8"/>
  <c r="AG196" i="8"/>
  <c r="AE196" i="8"/>
  <c r="AC196" i="8"/>
  <c r="AA196" i="8"/>
  <c r="Y196" i="8"/>
  <c r="W196" i="8"/>
  <c r="U196" i="8"/>
  <c r="S196" i="8"/>
  <c r="Q196" i="8"/>
  <c r="O196" i="8"/>
  <c r="M196" i="8"/>
  <c r="K196" i="8"/>
  <c r="I196" i="8"/>
  <c r="G196" i="8"/>
  <c r="E196" i="8"/>
  <c r="AQ195" i="8"/>
  <c r="AO195" i="8"/>
  <c r="AM195" i="8"/>
  <c r="AK195" i="8"/>
  <c r="AI195" i="8"/>
  <c r="AG195" i="8"/>
  <c r="AE195" i="8"/>
  <c r="AC195" i="8"/>
  <c r="AA195" i="8"/>
  <c r="Y195" i="8"/>
  <c r="W195" i="8"/>
  <c r="U195" i="8"/>
  <c r="S195" i="8"/>
  <c r="Q195" i="8"/>
  <c r="O195" i="8"/>
  <c r="M195" i="8"/>
  <c r="K195" i="8"/>
  <c r="I195" i="8"/>
  <c r="G195" i="8"/>
  <c r="E195" i="8"/>
  <c r="AQ194" i="8"/>
  <c r="AO194" i="8"/>
  <c r="AM194" i="8"/>
  <c r="AK194" i="8"/>
  <c r="AI194" i="8"/>
  <c r="AG194" i="8"/>
  <c r="AE194" i="8"/>
  <c r="AC194" i="8"/>
  <c r="AA194" i="8"/>
  <c r="Y194" i="8"/>
  <c r="W194" i="8"/>
  <c r="U194" i="8"/>
  <c r="S194" i="8"/>
  <c r="Q194" i="8"/>
  <c r="O194" i="8"/>
  <c r="M194" i="8"/>
  <c r="K194" i="8"/>
  <c r="I194" i="8"/>
  <c r="G194" i="8"/>
  <c r="E194" i="8"/>
  <c r="AQ193" i="8"/>
  <c r="AO193" i="8"/>
  <c r="AM193" i="8"/>
  <c r="AK193" i="8"/>
  <c r="AI193" i="8"/>
  <c r="AG193" i="8"/>
  <c r="AE193" i="8"/>
  <c r="AC193" i="8"/>
  <c r="AA193" i="8"/>
  <c r="Y193" i="8"/>
  <c r="W193" i="8"/>
  <c r="U193" i="8"/>
  <c r="S193" i="8"/>
  <c r="Q193" i="8"/>
  <c r="O193" i="8"/>
  <c r="M193" i="8"/>
  <c r="K193" i="8"/>
  <c r="I193" i="8"/>
  <c r="G193" i="8"/>
  <c r="E193" i="8"/>
  <c r="AQ192" i="8"/>
  <c r="AO192" i="8"/>
  <c r="AM192" i="8"/>
  <c r="AK192" i="8"/>
  <c r="AI192" i="8"/>
  <c r="AG192" i="8"/>
  <c r="AE192" i="8"/>
  <c r="AC192" i="8"/>
  <c r="AA192" i="8"/>
  <c r="Y192" i="8"/>
  <c r="W192" i="8"/>
  <c r="U192" i="8"/>
  <c r="S192" i="8"/>
  <c r="Q192" i="8"/>
  <c r="O192" i="8"/>
  <c r="M192" i="8"/>
  <c r="K192" i="8"/>
  <c r="I192" i="8"/>
  <c r="G192" i="8"/>
  <c r="E192" i="8"/>
  <c r="AQ191" i="8"/>
  <c r="AO191" i="8"/>
  <c r="AM191" i="8"/>
  <c r="AK191" i="8"/>
  <c r="AI191" i="8"/>
  <c r="AG191" i="8"/>
  <c r="AE191" i="8"/>
  <c r="AC191" i="8"/>
  <c r="AA191" i="8"/>
  <c r="Y191" i="8"/>
  <c r="W191" i="8"/>
  <c r="U191" i="8"/>
  <c r="S191" i="8"/>
  <c r="Q191" i="8"/>
  <c r="O191" i="8"/>
  <c r="M191" i="8"/>
  <c r="K191" i="8"/>
  <c r="I191" i="8"/>
  <c r="G191" i="8"/>
  <c r="E191" i="8"/>
  <c r="AQ190" i="8"/>
  <c r="AO190" i="8"/>
  <c r="AM190" i="8"/>
  <c r="AK190" i="8"/>
  <c r="AI190" i="8"/>
  <c r="AG190" i="8"/>
  <c r="AE190" i="8"/>
  <c r="AC190" i="8"/>
  <c r="AA190" i="8"/>
  <c r="Y190" i="8"/>
  <c r="W190" i="8"/>
  <c r="U190" i="8"/>
  <c r="S190" i="8"/>
  <c r="Q190" i="8"/>
  <c r="O190" i="8"/>
  <c r="M190" i="8"/>
  <c r="K190" i="8"/>
  <c r="I190" i="8"/>
  <c r="G190" i="8"/>
  <c r="E190" i="8"/>
  <c r="AQ189" i="8"/>
  <c r="AO189" i="8"/>
  <c r="AM189" i="8"/>
  <c r="AK189" i="8"/>
  <c r="AI189" i="8"/>
  <c r="AG189" i="8"/>
  <c r="AE189" i="8"/>
  <c r="AC189" i="8"/>
  <c r="AA189" i="8"/>
  <c r="Y189" i="8"/>
  <c r="W189" i="8"/>
  <c r="U189" i="8"/>
  <c r="S189" i="8"/>
  <c r="Q189" i="8"/>
  <c r="O189" i="8"/>
  <c r="M189" i="8"/>
  <c r="K189" i="8"/>
  <c r="I189" i="8"/>
  <c r="G189" i="8"/>
  <c r="E189" i="8"/>
  <c r="AQ188" i="8"/>
  <c r="AO188" i="8"/>
  <c r="AM188" i="8"/>
  <c r="AK188" i="8"/>
  <c r="AI188" i="8"/>
  <c r="AG188" i="8"/>
  <c r="AE188" i="8"/>
  <c r="AC188" i="8"/>
  <c r="AA188" i="8"/>
  <c r="Y188" i="8"/>
  <c r="W188" i="8"/>
  <c r="U188" i="8"/>
  <c r="S188" i="8"/>
  <c r="Q188" i="8"/>
  <c r="O188" i="8"/>
  <c r="M188" i="8"/>
  <c r="K188" i="8"/>
  <c r="I188" i="8"/>
  <c r="G188" i="8"/>
  <c r="E188" i="8"/>
  <c r="AQ187" i="8"/>
  <c r="AO187" i="8"/>
  <c r="AM187" i="8"/>
  <c r="AK187" i="8"/>
  <c r="AI187" i="8"/>
  <c r="AG187" i="8"/>
  <c r="AE187" i="8"/>
  <c r="AC187" i="8"/>
  <c r="AA187" i="8"/>
  <c r="Y187" i="8"/>
  <c r="W187" i="8"/>
  <c r="U187" i="8"/>
  <c r="S187" i="8"/>
  <c r="Q187" i="8"/>
  <c r="O187" i="8"/>
  <c r="M187" i="8"/>
  <c r="K187" i="8"/>
  <c r="I187" i="8"/>
  <c r="G187" i="8"/>
  <c r="E187" i="8"/>
  <c r="AQ186" i="8"/>
  <c r="AO186" i="8"/>
  <c r="AM186" i="8"/>
  <c r="AK186" i="8"/>
  <c r="AI186" i="8"/>
  <c r="AG186" i="8"/>
  <c r="AE186" i="8"/>
  <c r="AC186" i="8"/>
  <c r="AA186" i="8"/>
  <c r="Y186" i="8"/>
  <c r="W186" i="8"/>
  <c r="U186" i="8"/>
  <c r="S186" i="8"/>
  <c r="Q186" i="8"/>
  <c r="O186" i="8"/>
  <c r="M186" i="8"/>
  <c r="K186" i="8"/>
  <c r="I186" i="8"/>
  <c r="G186" i="8"/>
  <c r="E186" i="8"/>
  <c r="AQ185" i="8"/>
  <c r="AO185" i="8"/>
  <c r="AM185" i="8"/>
  <c r="AK185" i="8"/>
  <c r="AI185" i="8"/>
  <c r="AG185" i="8"/>
  <c r="AE185" i="8"/>
  <c r="AC185" i="8"/>
  <c r="AA185" i="8"/>
  <c r="Y185" i="8"/>
  <c r="W185" i="8"/>
  <c r="U185" i="8"/>
  <c r="S185" i="8"/>
  <c r="Q185" i="8"/>
  <c r="O185" i="8"/>
  <c r="M185" i="8"/>
  <c r="K185" i="8"/>
  <c r="I185" i="8"/>
  <c r="G185" i="8"/>
  <c r="E185" i="8"/>
  <c r="AQ184" i="8"/>
  <c r="AO184" i="8"/>
  <c r="AM184" i="8"/>
  <c r="AK184" i="8"/>
  <c r="AI184" i="8"/>
  <c r="AG184" i="8"/>
  <c r="AE184" i="8"/>
  <c r="AC184" i="8"/>
  <c r="AA184" i="8"/>
  <c r="Y184" i="8"/>
  <c r="W184" i="8"/>
  <c r="U184" i="8"/>
  <c r="S184" i="8"/>
  <c r="Q184" i="8"/>
  <c r="O184" i="8"/>
  <c r="M184" i="8"/>
  <c r="K184" i="8"/>
  <c r="I184" i="8"/>
  <c r="G184" i="8"/>
  <c r="E184" i="8"/>
  <c r="AQ183" i="8"/>
  <c r="AO183" i="8"/>
  <c r="AM183" i="8"/>
  <c r="AK183" i="8"/>
  <c r="AI183" i="8"/>
  <c r="AG183" i="8"/>
  <c r="AE183" i="8"/>
  <c r="AC183" i="8"/>
  <c r="AA183" i="8"/>
  <c r="Y183" i="8"/>
  <c r="W183" i="8"/>
  <c r="U183" i="8"/>
  <c r="S183" i="8"/>
  <c r="Q183" i="8"/>
  <c r="O183" i="8"/>
  <c r="M183" i="8"/>
  <c r="K183" i="8"/>
  <c r="I183" i="8"/>
  <c r="G183" i="8"/>
  <c r="E183" i="8"/>
  <c r="AQ182" i="8"/>
  <c r="AO182" i="8"/>
  <c r="AM182" i="8"/>
  <c r="AK182" i="8"/>
  <c r="AI182" i="8"/>
  <c r="AG182" i="8"/>
  <c r="AE182" i="8"/>
  <c r="AC182" i="8"/>
  <c r="AA182" i="8"/>
  <c r="Y182" i="8"/>
  <c r="W182" i="8"/>
  <c r="U182" i="8"/>
  <c r="S182" i="8"/>
  <c r="Q182" i="8"/>
  <c r="O182" i="8"/>
  <c r="M182" i="8"/>
  <c r="K182" i="8"/>
  <c r="I182" i="8"/>
  <c r="G182" i="8"/>
  <c r="E182" i="8"/>
  <c r="AQ181" i="8"/>
  <c r="AO181" i="8"/>
  <c r="AM181" i="8"/>
  <c r="AK181" i="8"/>
  <c r="AI181" i="8"/>
  <c r="AG181" i="8"/>
  <c r="AE181" i="8"/>
  <c r="AC181" i="8"/>
  <c r="AA181" i="8"/>
  <c r="Y181" i="8"/>
  <c r="W181" i="8"/>
  <c r="U181" i="8"/>
  <c r="S181" i="8"/>
  <c r="Q181" i="8"/>
  <c r="O181" i="8"/>
  <c r="M181" i="8"/>
  <c r="K181" i="8"/>
  <c r="I181" i="8"/>
  <c r="G181" i="8"/>
  <c r="E181" i="8"/>
  <c r="AQ180" i="8"/>
  <c r="AO180" i="8"/>
  <c r="AM180" i="8"/>
  <c r="AK180" i="8"/>
  <c r="AI180" i="8"/>
  <c r="AG180" i="8"/>
  <c r="AE180" i="8"/>
  <c r="AC180" i="8"/>
  <c r="AA180" i="8"/>
  <c r="Y180" i="8"/>
  <c r="W180" i="8"/>
  <c r="U180" i="8"/>
  <c r="S180" i="8"/>
  <c r="Q180" i="8"/>
  <c r="O180" i="8"/>
  <c r="M180" i="8"/>
  <c r="K180" i="8"/>
  <c r="I180" i="8"/>
  <c r="G180" i="8"/>
  <c r="E180" i="8"/>
  <c r="AQ179" i="8"/>
  <c r="AO179" i="8"/>
  <c r="AM179" i="8"/>
  <c r="AK179" i="8"/>
  <c r="AI179" i="8"/>
  <c r="AG179" i="8"/>
  <c r="AE179" i="8"/>
  <c r="AC179" i="8"/>
  <c r="AA179" i="8"/>
  <c r="Y179" i="8"/>
  <c r="W179" i="8"/>
  <c r="U179" i="8"/>
  <c r="S179" i="8"/>
  <c r="Q179" i="8"/>
  <c r="O179" i="8"/>
  <c r="M179" i="8"/>
  <c r="K179" i="8"/>
  <c r="I179" i="8"/>
  <c r="G179" i="8"/>
  <c r="E179" i="8"/>
  <c r="AQ178" i="8"/>
  <c r="AO178" i="8"/>
  <c r="AM178" i="8"/>
  <c r="AK178" i="8"/>
  <c r="AI178" i="8"/>
  <c r="AG178" i="8"/>
  <c r="AE178" i="8"/>
  <c r="AC178" i="8"/>
  <c r="AA178" i="8"/>
  <c r="Y178" i="8"/>
  <c r="W178" i="8"/>
  <c r="U178" i="8"/>
  <c r="S178" i="8"/>
  <c r="Q178" i="8"/>
  <c r="O178" i="8"/>
  <c r="M178" i="8"/>
  <c r="K178" i="8"/>
  <c r="I178" i="8"/>
  <c r="G178" i="8"/>
  <c r="E178" i="8"/>
  <c r="AQ177" i="8"/>
  <c r="AO177" i="8"/>
  <c r="AM177" i="8"/>
  <c r="AK177" i="8"/>
  <c r="AI177" i="8"/>
  <c r="AG177" i="8"/>
  <c r="AE177" i="8"/>
  <c r="AC177" i="8"/>
  <c r="AA177" i="8"/>
  <c r="Y177" i="8"/>
  <c r="W177" i="8"/>
  <c r="U177" i="8"/>
  <c r="S177" i="8"/>
  <c r="Q177" i="8"/>
  <c r="O177" i="8"/>
  <c r="M177" i="8"/>
  <c r="K177" i="8"/>
  <c r="I177" i="8"/>
  <c r="G177" i="8"/>
  <c r="E177" i="8"/>
  <c r="AQ176" i="8"/>
  <c r="AO176" i="8"/>
  <c r="AM176" i="8"/>
  <c r="AK176" i="8"/>
  <c r="AI176" i="8"/>
  <c r="AG176" i="8"/>
  <c r="AE176" i="8"/>
  <c r="AC176" i="8"/>
  <c r="AA176" i="8"/>
  <c r="Y176" i="8"/>
  <c r="W176" i="8"/>
  <c r="U176" i="8"/>
  <c r="S176" i="8"/>
  <c r="Q176" i="8"/>
  <c r="O176" i="8"/>
  <c r="M176" i="8"/>
  <c r="K176" i="8"/>
  <c r="I176" i="8"/>
  <c r="G176" i="8"/>
  <c r="E176" i="8"/>
  <c r="AQ175" i="8"/>
  <c r="AO175" i="8"/>
  <c r="AM175" i="8"/>
  <c r="AK175" i="8"/>
  <c r="AI175" i="8"/>
  <c r="AG175" i="8"/>
  <c r="AE175" i="8"/>
  <c r="AC175" i="8"/>
  <c r="AA175" i="8"/>
  <c r="Y175" i="8"/>
  <c r="W175" i="8"/>
  <c r="U175" i="8"/>
  <c r="S175" i="8"/>
  <c r="Q175" i="8"/>
  <c r="O175" i="8"/>
  <c r="M175" i="8"/>
  <c r="K175" i="8"/>
  <c r="I175" i="8"/>
  <c r="G175" i="8"/>
  <c r="E175" i="8"/>
  <c r="AQ174" i="8"/>
  <c r="AO174" i="8"/>
  <c r="AM174" i="8"/>
  <c r="AK174" i="8"/>
  <c r="AI174" i="8"/>
  <c r="AG174" i="8"/>
  <c r="AE174" i="8"/>
  <c r="AC174" i="8"/>
  <c r="AA174" i="8"/>
  <c r="Y174" i="8"/>
  <c r="W174" i="8"/>
  <c r="U174" i="8"/>
  <c r="S174" i="8"/>
  <c r="Q174" i="8"/>
  <c r="O174" i="8"/>
  <c r="M174" i="8"/>
  <c r="K174" i="8"/>
  <c r="I174" i="8"/>
  <c r="G174" i="8"/>
  <c r="E174" i="8"/>
  <c r="AQ173" i="8"/>
  <c r="AO173" i="8"/>
  <c r="AM173" i="8"/>
  <c r="AK173" i="8"/>
  <c r="AI173" i="8"/>
  <c r="AG173" i="8"/>
  <c r="AE173" i="8"/>
  <c r="AC173" i="8"/>
  <c r="AA173" i="8"/>
  <c r="Y173" i="8"/>
  <c r="W173" i="8"/>
  <c r="U173" i="8"/>
  <c r="S173" i="8"/>
  <c r="Q173" i="8"/>
  <c r="O173" i="8"/>
  <c r="M173" i="8"/>
  <c r="K173" i="8"/>
  <c r="I173" i="8"/>
  <c r="G173" i="8"/>
  <c r="E173" i="8"/>
  <c r="AQ172" i="8"/>
  <c r="AO172" i="8"/>
  <c r="AM172" i="8"/>
  <c r="AK172" i="8"/>
  <c r="AI172" i="8"/>
  <c r="AG172" i="8"/>
  <c r="AE172" i="8"/>
  <c r="AC172" i="8"/>
  <c r="AA172" i="8"/>
  <c r="Y172" i="8"/>
  <c r="W172" i="8"/>
  <c r="U172" i="8"/>
  <c r="S172" i="8"/>
  <c r="Q172" i="8"/>
  <c r="O172" i="8"/>
  <c r="M172" i="8"/>
  <c r="K172" i="8"/>
  <c r="I172" i="8"/>
  <c r="G172" i="8"/>
  <c r="E172" i="8"/>
  <c r="AQ171" i="8"/>
  <c r="AO171" i="8"/>
  <c r="AM171" i="8"/>
  <c r="AK171" i="8"/>
  <c r="AI171" i="8"/>
  <c r="AG171" i="8"/>
  <c r="AE171" i="8"/>
  <c r="AC171" i="8"/>
  <c r="AA171" i="8"/>
  <c r="Y171" i="8"/>
  <c r="W171" i="8"/>
  <c r="U171" i="8"/>
  <c r="S171" i="8"/>
  <c r="Q171" i="8"/>
  <c r="O171" i="8"/>
  <c r="M171" i="8"/>
  <c r="K171" i="8"/>
  <c r="I171" i="8"/>
  <c r="G171" i="8"/>
  <c r="E171" i="8"/>
  <c r="AQ170" i="8"/>
  <c r="AO170" i="8"/>
  <c r="AM170" i="8"/>
  <c r="AK170" i="8"/>
  <c r="AI170" i="8"/>
  <c r="AG170" i="8"/>
  <c r="AE170" i="8"/>
  <c r="AC170" i="8"/>
  <c r="AA170" i="8"/>
  <c r="Y170" i="8"/>
  <c r="W170" i="8"/>
  <c r="U170" i="8"/>
  <c r="S170" i="8"/>
  <c r="Q170" i="8"/>
  <c r="O170" i="8"/>
  <c r="M170" i="8"/>
  <c r="K170" i="8"/>
  <c r="I170" i="8"/>
  <c r="G170" i="8"/>
  <c r="E170" i="8"/>
  <c r="AQ169" i="8"/>
  <c r="AO169" i="8"/>
  <c r="AM169" i="8"/>
  <c r="AK169" i="8"/>
  <c r="AI169" i="8"/>
  <c r="AG169" i="8"/>
  <c r="AE169" i="8"/>
  <c r="AC169" i="8"/>
  <c r="AA169" i="8"/>
  <c r="Y169" i="8"/>
  <c r="W169" i="8"/>
  <c r="U169" i="8"/>
  <c r="S169" i="8"/>
  <c r="Q169" i="8"/>
  <c r="O169" i="8"/>
  <c r="M169" i="8"/>
  <c r="K169" i="8"/>
  <c r="I169" i="8"/>
  <c r="G169" i="8"/>
  <c r="E169" i="8"/>
  <c r="AQ168" i="8"/>
  <c r="AO168" i="8"/>
  <c r="AM168" i="8"/>
  <c r="AK168" i="8"/>
  <c r="AI168" i="8"/>
  <c r="AG168" i="8"/>
  <c r="AE168" i="8"/>
  <c r="AC168" i="8"/>
  <c r="AA168" i="8"/>
  <c r="Y168" i="8"/>
  <c r="W168" i="8"/>
  <c r="U168" i="8"/>
  <c r="S168" i="8"/>
  <c r="Q168" i="8"/>
  <c r="O168" i="8"/>
  <c r="M168" i="8"/>
  <c r="K168" i="8"/>
  <c r="I168" i="8"/>
  <c r="G168" i="8"/>
  <c r="E168" i="8"/>
  <c r="AQ167" i="8"/>
  <c r="AO167" i="8"/>
  <c r="AM167" i="8"/>
  <c r="AK167" i="8"/>
  <c r="AI167" i="8"/>
  <c r="AG167" i="8"/>
  <c r="AE167" i="8"/>
  <c r="AC167" i="8"/>
  <c r="AA167" i="8"/>
  <c r="Y167" i="8"/>
  <c r="W167" i="8"/>
  <c r="U167" i="8"/>
  <c r="S167" i="8"/>
  <c r="Q167" i="8"/>
  <c r="O167" i="8"/>
  <c r="M167" i="8"/>
  <c r="K167" i="8"/>
  <c r="I167" i="8"/>
  <c r="G167" i="8"/>
  <c r="E167" i="8"/>
  <c r="AQ166" i="8"/>
  <c r="AO166" i="8"/>
  <c r="AM166" i="8"/>
  <c r="AK166" i="8"/>
  <c r="AI166" i="8"/>
  <c r="AG166" i="8"/>
  <c r="AE166" i="8"/>
  <c r="AC166" i="8"/>
  <c r="AA166" i="8"/>
  <c r="Y166" i="8"/>
  <c r="W166" i="8"/>
  <c r="U166" i="8"/>
  <c r="S166" i="8"/>
  <c r="Q166" i="8"/>
  <c r="O166" i="8"/>
  <c r="M166" i="8"/>
  <c r="K166" i="8"/>
  <c r="I166" i="8"/>
  <c r="G166" i="8"/>
  <c r="E166" i="8"/>
  <c r="AQ165" i="8"/>
  <c r="AO165" i="8"/>
  <c r="AM165" i="8"/>
  <c r="AK165" i="8"/>
  <c r="AI165" i="8"/>
  <c r="AG165" i="8"/>
  <c r="AE165" i="8"/>
  <c r="AC165" i="8"/>
  <c r="AA165" i="8"/>
  <c r="Y165" i="8"/>
  <c r="W165" i="8"/>
  <c r="U165" i="8"/>
  <c r="S165" i="8"/>
  <c r="Q165" i="8"/>
  <c r="O165" i="8"/>
  <c r="M165" i="8"/>
  <c r="K165" i="8"/>
  <c r="I165" i="8"/>
  <c r="G165" i="8"/>
  <c r="E165" i="8"/>
  <c r="AQ164" i="8"/>
  <c r="AO164" i="8"/>
  <c r="AM164" i="8"/>
  <c r="AK164" i="8"/>
  <c r="AI164" i="8"/>
  <c r="AG164" i="8"/>
  <c r="AE164" i="8"/>
  <c r="AC164" i="8"/>
  <c r="AA164" i="8"/>
  <c r="Y164" i="8"/>
  <c r="W164" i="8"/>
  <c r="U164" i="8"/>
  <c r="S164" i="8"/>
  <c r="Q164" i="8"/>
  <c r="O164" i="8"/>
  <c r="M164" i="8"/>
  <c r="K164" i="8"/>
  <c r="I164" i="8"/>
  <c r="G164" i="8"/>
  <c r="E164" i="8"/>
  <c r="AQ163" i="8"/>
  <c r="AO163" i="8"/>
  <c r="AM163" i="8"/>
  <c r="AK163" i="8"/>
  <c r="AI163" i="8"/>
  <c r="AG163" i="8"/>
  <c r="AE163" i="8"/>
  <c r="AC163" i="8"/>
  <c r="AA163" i="8"/>
  <c r="Y163" i="8"/>
  <c r="W163" i="8"/>
  <c r="U163" i="8"/>
  <c r="S163" i="8"/>
  <c r="Q163" i="8"/>
  <c r="O163" i="8"/>
  <c r="M163" i="8"/>
  <c r="K163" i="8"/>
  <c r="I163" i="8"/>
  <c r="G163" i="8"/>
  <c r="E163" i="8"/>
  <c r="AQ162" i="8"/>
  <c r="AO162" i="8"/>
  <c r="AM162" i="8"/>
  <c r="AK162" i="8"/>
  <c r="AI162" i="8"/>
  <c r="AG162" i="8"/>
  <c r="AE162" i="8"/>
  <c r="AC162" i="8"/>
  <c r="AA162" i="8"/>
  <c r="Y162" i="8"/>
  <c r="W162" i="8"/>
  <c r="U162" i="8"/>
  <c r="S162" i="8"/>
  <c r="Q162" i="8"/>
  <c r="O162" i="8"/>
  <c r="M162" i="8"/>
  <c r="K162" i="8"/>
  <c r="I162" i="8"/>
  <c r="G162" i="8"/>
  <c r="E162" i="8"/>
  <c r="AQ161" i="8"/>
  <c r="AO161" i="8"/>
  <c r="AM161" i="8"/>
  <c r="AK161" i="8"/>
  <c r="AI161" i="8"/>
  <c r="AG161" i="8"/>
  <c r="AE161" i="8"/>
  <c r="AC161" i="8"/>
  <c r="AA161" i="8"/>
  <c r="Y161" i="8"/>
  <c r="W161" i="8"/>
  <c r="U161" i="8"/>
  <c r="S161" i="8"/>
  <c r="Q161" i="8"/>
  <c r="O161" i="8"/>
  <c r="M161" i="8"/>
  <c r="K161" i="8"/>
  <c r="I161" i="8"/>
  <c r="G161" i="8"/>
  <c r="E161" i="8"/>
  <c r="AQ160" i="8"/>
  <c r="AO160" i="8"/>
  <c r="AM160" i="8"/>
  <c r="AK160" i="8"/>
  <c r="AI160" i="8"/>
  <c r="AG160" i="8"/>
  <c r="AE160" i="8"/>
  <c r="AC160" i="8"/>
  <c r="AA160" i="8"/>
  <c r="Y160" i="8"/>
  <c r="W160" i="8"/>
  <c r="U160" i="8"/>
  <c r="S160" i="8"/>
  <c r="Q160" i="8"/>
  <c r="O160" i="8"/>
  <c r="M160" i="8"/>
  <c r="K160" i="8"/>
  <c r="I160" i="8"/>
  <c r="G160" i="8"/>
  <c r="E160" i="8"/>
  <c r="AQ159" i="8"/>
  <c r="AO159" i="8"/>
  <c r="AM159" i="8"/>
  <c r="AK159" i="8"/>
  <c r="AI159" i="8"/>
  <c r="AG159" i="8"/>
  <c r="AE159" i="8"/>
  <c r="AC159" i="8"/>
  <c r="AA159" i="8"/>
  <c r="Y159" i="8"/>
  <c r="W159" i="8"/>
  <c r="U159" i="8"/>
  <c r="S159" i="8"/>
  <c r="Q159" i="8"/>
  <c r="O159" i="8"/>
  <c r="M159" i="8"/>
  <c r="K159" i="8"/>
  <c r="I159" i="8"/>
  <c r="G159" i="8"/>
  <c r="E159" i="8"/>
  <c r="AQ158" i="8"/>
  <c r="AO158" i="8"/>
  <c r="AM158" i="8"/>
  <c r="AK158" i="8"/>
  <c r="AI158" i="8"/>
  <c r="AG158" i="8"/>
  <c r="AE158" i="8"/>
  <c r="AC158" i="8"/>
  <c r="AA158" i="8"/>
  <c r="Y158" i="8"/>
  <c r="W158" i="8"/>
  <c r="U158" i="8"/>
  <c r="S158" i="8"/>
  <c r="Q158" i="8"/>
  <c r="O158" i="8"/>
  <c r="M158" i="8"/>
  <c r="K158" i="8"/>
  <c r="I158" i="8"/>
  <c r="G158" i="8"/>
  <c r="E158" i="8"/>
  <c r="AQ157" i="8"/>
  <c r="AO157" i="8"/>
  <c r="AM157" i="8"/>
  <c r="AK157" i="8"/>
  <c r="AI157" i="8"/>
  <c r="AG157" i="8"/>
  <c r="AE157" i="8"/>
  <c r="AC157" i="8"/>
  <c r="AA157" i="8"/>
  <c r="Y157" i="8"/>
  <c r="W157" i="8"/>
  <c r="U157" i="8"/>
  <c r="S157" i="8"/>
  <c r="Q157" i="8"/>
  <c r="O157" i="8"/>
  <c r="M157" i="8"/>
  <c r="K157" i="8"/>
  <c r="I157" i="8"/>
  <c r="G157" i="8"/>
  <c r="E157" i="8"/>
  <c r="AQ156" i="8"/>
  <c r="AO156" i="8"/>
  <c r="AM156" i="8"/>
  <c r="AK156" i="8"/>
  <c r="AI156" i="8"/>
  <c r="AG156" i="8"/>
  <c r="AE156" i="8"/>
  <c r="AC156" i="8"/>
  <c r="AA156" i="8"/>
  <c r="Y156" i="8"/>
  <c r="W156" i="8"/>
  <c r="U156" i="8"/>
  <c r="S156" i="8"/>
  <c r="Q156" i="8"/>
  <c r="O156" i="8"/>
  <c r="M156" i="8"/>
  <c r="K156" i="8"/>
  <c r="I156" i="8"/>
  <c r="G156" i="8"/>
  <c r="E156" i="8"/>
  <c r="AQ155" i="8"/>
  <c r="AO155" i="8"/>
  <c r="AM155" i="8"/>
  <c r="AK155" i="8"/>
  <c r="AI155" i="8"/>
  <c r="AG155" i="8"/>
  <c r="AE155" i="8"/>
  <c r="AC155" i="8"/>
  <c r="AA155" i="8"/>
  <c r="Y155" i="8"/>
  <c r="W155" i="8"/>
  <c r="U155" i="8"/>
  <c r="S155" i="8"/>
  <c r="Q155" i="8"/>
  <c r="O155" i="8"/>
  <c r="M155" i="8"/>
  <c r="K155" i="8"/>
  <c r="I155" i="8"/>
  <c r="G155" i="8"/>
  <c r="E155" i="8"/>
  <c r="AQ154" i="8"/>
  <c r="AO154" i="8"/>
  <c r="AM154" i="8"/>
  <c r="AK154" i="8"/>
  <c r="AI154" i="8"/>
  <c r="AG154" i="8"/>
  <c r="AE154" i="8"/>
  <c r="AC154" i="8"/>
  <c r="AA154" i="8"/>
  <c r="Y154" i="8"/>
  <c r="W154" i="8"/>
  <c r="U154" i="8"/>
  <c r="S154" i="8"/>
  <c r="Q154" i="8"/>
  <c r="O154" i="8"/>
  <c r="M154" i="8"/>
  <c r="K154" i="8"/>
  <c r="I154" i="8"/>
  <c r="G154" i="8"/>
  <c r="E154" i="8"/>
  <c r="AQ153" i="8"/>
  <c r="AO153" i="8"/>
  <c r="AM153" i="8"/>
  <c r="AK153" i="8"/>
  <c r="AI153" i="8"/>
  <c r="AG153" i="8"/>
  <c r="AE153" i="8"/>
  <c r="AC153" i="8"/>
  <c r="AA153" i="8"/>
  <c r="Y153" i="8"/>
  <c r="W153" i="8"/>
  <c r="U153" i="8"/>
  <c r="S153" i="8"/>
  <c r="Q153" i="8"/>
  <c r="O153" i="8"/>
  <c r="M153" i="8"/>
  <c r="K153" i="8"/>
  <c r="I153" i="8"/>
  <c r="G153" i="8"/>
  <c r="E153" i="8"/>
  <c r="AQ152" i="8"/>
  <c r="AO152" i="8"/>
  <c r="AM152" i="8"/>
  <c r="AK152" i="8"/>
  <c r="AI152" i="8"/>
  <c r="AG152" i="8"/>
  <c r="AE152" i="8"/>
  <c r="AC152" i="8"/>
  <c r="AA152" i="8"/>
  <c r="Y152" i="8"/>
  <c r="W152" i="8"/>
  <c r="U152" i="8"/>
  <c r="S152" i="8"/>
  <c r="Q152" i="8"/>
  <c r="O152" i="8"/>
  <c r="M152" i="8"/>
  <c r="K152" i="8"/>
  <c r="I152" i="8"/>
  <c r="G152" i="8"/>
  <c r="E152" i="8"/>
  <c r="AQ151" i="8"/>
  <c r="AO151" i="8"/>
  <c r="AM151" i="8"/>
  <c r="AK151" i="8"/>
  <c r="AI151" i="8"/>
  <c r="AG151" i="8"/>
  <c r="AE151" i="8"/>
  <c r="AC151" i="8"/>
  <c r="AA151" i="8"/>
  <c r="Y151" i="8"/>
  <c r="W151" i="8"/>
  <c r="U151" i="8"/>
  <c r="S151" i="8"/>
  <c r="Q151" i="8"/>
  <c r="O151" i="8"/>
  <c r="M151" i="8"/>
  <c r="K151" i="8"/>
  <c r="I151" i="8"/>
  <c r="G151" i="8"/>
  <c r="E151" i="8"/>
  <c r="AQ150" i="8"/>
  <c r="AO150" i="8"/>
  <c r="AM150" i="8"/>
  <c r="AK150" i="8"/>
  <c r="AI150" i="8"/>
  <c r="AG150" i="8"/>
  <c r="AE150" i="8"/>
  <c r="AC150" i="8"/>
  <c r="AA150" i="8"/>
  <c r="Y150" i="8"/>
  <c r="W150" i="8"/>
  <c r="U150" i="8"/>
  <c r="S150" i="8"/>
  <c r="Q150" i="8"/>
  <c r="O150" i="8"/>
  <c r="M150" i="8"/>
  <c r="K150" i="8"/>
  <c r="I150" i="8"/>
  <c r="G150" i="8"/>
  <c r="E150" i="8"/>
  <c r="AQ149" i="8"/>
  <c r="AO149" i="8"/>
  <c r="AM149" i="8"/>
  <c r="AK149" i="8"/>
  <c r="AI149" i="8"/>
  <c r="AG149" i="8"/>
  <c r="AE149" i="8"/>
  <c r="AC149" i="8"/>
  <c r="AA149" i="8"/>
  <c r="Y149" i="8"/>
  <c r="W149" i="8"/>
  <c r="U149" i="8"/>
  <c r="S149" i="8"/>
  <c r="Q149" i="8"/>
  <c r="O149" i="8"/>
  <c r="M149" i="8"/>
  <c r="K149" i="8"/>
  <c r="I149" i="8"/>
  <c r="G149" i="8"/>
  <c r="E149" i="8"/>
  <c r="AQ148" i="8"/>
  <c r="AO148" i="8"/>
  <c r="AM148" i="8"/>
  <c r="AK148" i="8"/>
  <c r="AI148" i="8"/>
  <c r="AG148" i="8"/>
  <c r="AE148" i="8"/>
  <c r="AC148" i="8"/>
  <c r="AA148" i="8"/>
  <c r="Y148" i="8"/>
  <c r="W148" i="8"/>
  <c r="U148" i="8"/>
  <c r="S148" i="8"/>
  <c r="Q148" i="8"/>
  <c r="O148" i="8"/>
  <c r="M148" i="8"/>
  <c r="K148" i="8"/>
  <c r="I148" i="8"/>
  <c r="G148" i="8"/>
  <c r="E148" i="8"/>
  <c r="AQ147" i="8"/>
  <c r="AO147" i="8"/>
  <c r="AM147" i="8"/>
  <c r="AK147" i="8"/>
  <c r="AI147" i="8"/>
  <c r="AG147" i="8"/>
  <c r="AE147" i="8"/>
  <c r="AC147" i="8"/>
  <c r="AA147" i="8"/>
  <c r="Y147" i="8"/>
  <c r="W147" i="8"/>
  <c r="U147" i="8"/>
  <c r="S147" i="8"/>
  <c r="Q147" i="8"/>
  <c r="O147" i="8"/>
  <c r="M147" i="8"/>
  <c r="K147" i="8"/>
  <c r="I147" i="8"/>
  <c r="G147" i="8"/>
  <c r="E147" i="8"/>
  <c r="AQ146" i="8"/>
  <c r="AO146" i="8"/>
  <c r="AM146" i="8"/>
  <c r="AK146" i="8"/>
  <c r="AI146" i="8"/>
  <c r="AG146" i="8"/>
  <c r="AE146" i="8"/>
  <c r="AC146" i="8"/>
  <c r="AA146" i="8"/>
  <c r="Y146" i="8"/>
  <c r="W146" i="8"/>
  <c r="U146" i="8"/>
  <c r="S146" i="8"/>
  <c r="Q146" i="8"/>
  <c r="O146" i="8"/>
  <c r="M146" i="8"/>
  <c r="K146" i="8"/>
  <c r="I146" i="8"/>
  <c r="G146" i="8"/>
  <c r="E146" i="8"/>
  <c r="AQ145" i="8"/>
  <c r="AO145" i="8"/>
  <c r="AM145" i="8"/>
  <c r="AK145" i="8"/>
  <c r="AI145" i="8"/>
  <c r="AG145" i="8"/>
  <c r="AE145" i="8"/>
  <c r="AC145" i="8"/>
  <c r="AA145" i="8"/>
  <c r="Y145" i="8"/>
  <c r="W145" i="8"/>
  <c r="U145" i="8"/>
  <c r="S145" i="8"/>
  <c r="Q145" i="8"/>
  <c r="O145" i="8"/>
  <c r="M145" i="8"/>
  <c r="K145" i="8"/>
  <c r="I145" i="8"/>
  <c r="G145" i="8"/>
  <c r="E145" i="8"/>
  <c r="AQ144" i="8"/>
  <c r="AO144" i="8"/>
  <c r="AM144" i="8"/>
  <c r="AK144" i="8"/>
  <c r="AI144" i="8"/>
  <c r="AG144" i="8"/>
  <c r="AE144" i="8"/>
  <c r="AC144" i="8"/>
  <c r="AA144" i="8"/>
  <c r="Y144" i="8"/>
  <c r="W144" i="8"/>
  <c r="U144" i="8"/>
  <c r="S144" i="8"/>
  <c r="Q144" i="8"/>
  <c r="O144" i="8"/>
  <c r="M144" i="8"/>
  <c r="K144" i="8"/>
  <c r="I144" i="8"/>
  <c r="G144" i="8"/>
  <c r="E144" i="8"/>
  <c r="AQ143" i="8"/>
  <c r="AO143" i="8"/>
  <c r="AM143" i="8"/>
  <c r="AK143" i="8"/>
  <c r="AI143" i="8"/>
  <c r="AG143" i="8"/>
  <c r="AE143" i="8"/>
  <c r="AC143" i="8"/>
  <c r="AA143" i="8"/>
  <c r="Y143" i="8"/>
  <c r="W143" i="8"/>
  <c r="U143" i="8"/>
  <c r="S143" i="8"/>
  <c r="Q143" i="8"/>
  <c r="O143" i="8"/>
  <c r="M143" i="8"/>
  <c r="K143" i="8"/>
  <c r="I143" i="8"/>
  <c r="G143" i="8"/>
  <c r="E143" i="8"/>
  <c r="AQ142" i="8"/>
  <c r="AO142" i="8"/>
  <c r="AM142" i="8"/>
  <c r="AK142" i="8"/>
  <c r="AI142" i="8"/>
  <c r="AG142" i="8"/>
  <c r="AE142" i="8"/>
  <c r="AC142" i="8"/>
  <c r="AA142" i="8"/>
  <c r="Y142" i="8"/>
  <c r="W142" i="8"/>
  <c r="U142" i="8"/>
  <c r="S142" i="8"/>
  <c r="Q142" i="8"/>
  <c r="O142" i="8"/>
  <c r="M142" i="8"/>
  <c r="K142" i="8"/>
  <c r="I142" i="8"/>
  <c r="G142" i="8"/>
  <c r="E142" i="8"/>
  <c r="AQ141" i="8"/>
  <c r="AO141" i="8"/>
  <c r="AM141" i="8"/>
  <c r="AK141" i="8"/>
  <c r="AI141" i="8"/>
  <c r="AG141" i="8"/>
  <c r="AE141" i="8"/>
  <c r="AC141" i="8"/>
  <c r="AA141" i="8"/>
  <c r="Y141" i="8"/>
  <c r="W141" i="8"/>
  <c r="U141" i="8"/>
  <c r="S141" i="8"/>
  <c r="Q141" i="8"/>
  <c r="O141" i="8"/>
  <c r="M141" i="8"/>
  <c r="K141" i="8"/>
  <c r="I141" i="8"/>
  <c r="G141" i="8"/>
  <c r="E141" i="8"/>
  <c r="AQ140" i="8"/>
  <c r="AO140" i="8"/>
  <c r="AM140" i="8"/>
  <c r="AK140" i="8"/>
  <c r="AI140" i="8"/>
  <c r="AG140" i="8"/>
  <c r="AE140" i="8"/>
  <c r="AC140" i="8"/>
  <c r="AA140" i="8"/>
  <c r="Y140" i="8"/>
  <c r="W140" i="8"/>
  <c r="U140" i="8"/>
  <c r="S140" i="8"/>
  <c r="Q140" i="8"/>
  <c r="O140" i="8"/>
  <c r="M140" i="8"/>
  <c r="K140" i="8"/>
  <c r="I140" i="8"/>
  <c r="G140" i="8"/>
  <c r="E140" i="8"/>
  <c r="AQ139" i="8"/>
  <c r="AO139" i="8"/>
  <c r="AM139" i="8"/>
  <c r="AK139" i="8"/>
  <c r="AI139" i="8"/>
  <c r="AG139" i="8"/>
  <c r="AE139" i="8"/>
  <c r="AC139" i="8"/>
  <c r="AA139" i="8"/>
  <c r="Y139" i="8"/>
  <c r="W139" i="8"/>
  <c r="U139" i="8"/>
  <c r="S139" i="8"/>
  <c r="Q139" i="8"/>
  <c r="O139" i="8"/>
  <c r="M139" i="8"/>
  <c r="K139" i="8"/>
  <c r="I139" i="8"/>
  <c r="G139" i="8"/>
  <c r="E139" i="8"/>
  <c r="AQ138" i="8"/>
  <c r="AO138" i="8"/>
  <c r="AM138" i="8"/>
  <c r="AK138" i="8"/>
  <c r="AI138" i="8"/>
  <c r="AG138" i="8"/>
  <c r="AE138" i="8"/>
  <c r="AC138" i="8"/>
  <c r="AA138" i="8"/>
  <c r="Y138" i="8"/>
  <c r="W138" i="8"/>
  <c r="U138" i="8"/>
  <c r="S138" i="8"/>
  <c r="Q138" i="8"/>
  <c r="O138" i="8"/>
  <c r="M138" i="8"/>
  <c r="K138" i="8"/>
  <c r="I138" i="8"/>
  <c r="G138" i="8"/>
  <c r="E138" i="8"/>
  <c r="AQ137" i="8"/>
  <c r="AO137" i="8"/>
  <c r="AM137" i="8"/>
  <c r="AK137" i="8"/>
  <c r="AI137" i="8"/>
  <c r="AG137" i="8"/>
  <c r="AE137" i="8"/>
  <c r="AC137" i="8"/>
  <c r="AA137" i="8"/>
  <c r="Y137" i="8"/>
  <c r="W137" i="8"/>
  <c r="U137" i="8"/>
  <c r="S137" i="8"/>
  <c r="Q137" i="8"/>
  <c r="O137" i="8"/>
  <c r="M137" i="8"/>
  <c r="K137" i="8"/>
  <c r="I137" i="8"/>
  <c r="G137" i="8"/>
  <c r="E137" i="8"/>
  <c r="AQ136" i="8"/>
  <c r="AO136" i="8"/>
  <c r="AM136" i="8"/>
  <c r="AK136" i="8"/>
  <c r="AI136" i="8"/>
  <c r="AG136" i="8"/>
  <c r="AE136" i="8"/>
  <c r="AC136" i="8"/>
  <c r="AA136" i="8"/>
  <c r="Y136" i="8"/>
  <c r="W136" i="8"/>
  <c r="U136" i="8"/>
  <c r="S136" i="8"/>
  <c r="Q136" i="8"/>
  <c r="O136" i="8"/>
  <c r="M136" i="8"/>
  <c r="K136" i="8"/>
  <c r="I136" i="8"/>
  <c r="G136" i="8"/>
  <c r="E136" i="8"/>
  <c r="AQ135" i="8"/>
  <c r="AO135" i="8"/>
  <c r="AM135" i="8"/>
  <c r="AK135" i="8"/>
  <c r="AI135" i="8"/>
  <c r="AG135" i="8"/>
  <c r="AE135" i="8"/>
  <c r="AC135" i="8"/>
  <c r="AA135" i="8"/>
  <c r="Y135" i="8"/>
  <c r="W135" i="8"/>
  <c r="U135" i="8"/>
  <c r="S135" i="8"/>
  <c r="Q135" i="8"/>
  <c r="O135" i="8"/>
  <c r="M135" i="8"/>
  <c r="K135" i="8"/>
  <c r="I135" i="8"/>
  <c r="G135" i="8"/>
  <c r="E135" i="8"/>
  <c r="AQ134" i="8"/>
  <c r="AO134" i="8"/>
  <c r="AM134" i="8"/>
  <c r="AK134" i="8"/>
  <c r="AI134" i="8"/>
  <c r="AG134" i="8"/>
  <c r="AE134" i="8"/>
  <c r="AC134" i="8"/>
  <c r="AA134" i="8"/>
  <c r="Y134" i="8"/>
  <c r="W134" i="8"/>
  <c r="U134" i="8"/>
  <c r="S134" i="8"/>
  <c r="Q134" i="8"/>
  <c r="O134" i="8"/>
  <c r="M134" i="8"/>
  <c r="K134" i="8"/>
  <c r="I134" i="8"/>
  <c r="G134" i="8"/>
  <c r="E134" i="8"/>
  <c r="AQ133" i="8"/>
  <c r="AO133" i="8"/>
  <c r="AM133" i="8"/>
  <c r="AK133" i="8"/>
  <c r="AI133" i="8"/>
  <c r="AG133" i="8"/>
  <c r="AE133" i="8"/>
  <c r="AC133" i="8"/>
  <c r="AA133" i="8"/>
  <c r="Y133" i="8"/>
  <c r="W133" i="8"/>
  <c r="U133" i="8"/>
  <c r="S133" i="8"/>
  <c r="Q133" i="8"/>
  <c r="O133" i="8"/>
  <c r="M133" i="8"/>
  <c r="K133" i="8"/>
  <c r="I133" i="8"/>
  <c r="G133" i="8"/>
  <c r="E133" i="8"/>
  <c r="AQ132" i="8"/>
  <c r="AO132" i="8"/>
  <c r="AM132" i="8"/>
  <c r="AK132" i="8"/>
  <c r="AI132" i="8"/>
  <c r="AG132" i="8"/>
  <c r="AE132" i="8"/>
  <c r="AC132" i="8"/>
  <c r="AA132" i="8"/>
  <c r="Y132" i="8"/>
  <c r="W132" i="8"/>
  <c r="U132" i="8"/>
  <c r="S132" i="8"/>
  <c r="Q132" i="8"/>
  <c r="O132" i="8"/>
  <c r="M132" i="8"/>
  <c r="K132" i="8"/>
  <c r="I132" i="8"/>
  <c r="G132" i="8"/>
  <c r="E132" i="8"/>
  <c r="AQ131" i="8"/>
  <c r="AO131" i="8"/>
  <c r="AM131" i="8"/>
  <c r="AK131" i="8"/>
  <c r="AI131" i="8"/>
  <c r="AG131" i="8"/>
  <c r="AE131" i="8"/>
  <c r="AC131" i="8"/>
  <c r="AA131" i="8"/>
  <c r="Y131" i="8"/>
  <c r="W131" i="8"/>
  <c r="U131" i="8"/>
  <c r="S131" i="8"/>
  <c r="Q131" i="8"/>
  <c r="O131" i="8"/>
  <c r="M131" i="8"/>
  <c r="K131" i="8"/>
  <c r="I131" i="8"/>
  <c r="G131" i="8"/>
  <c r="E131" i="8"/>
  <c r="AQ130" i="8"/>
  <c r="AO130" i="8"/>
  <c r="AM130" i="8"/>
  <c r="AK130" i="8"/>
  <c r="AI130" i="8"/>
  <c r="AG130" i="8"/>
  <c r="AE130" i="8"/>
  <c r="AC130" i="8"/>
  <c r="AA130" i="8"/>
  <c r="Y130" i="8"/>
  <c r="W130" i="8"/>
  <c r="U130" i="8"/>
  <c r="S130" i="8"/>
  <c r="Q130" i="8"/>
  <c r="O130" i="8"/>
  <c r="M130" i="8"/>
  <c r="K130" i="8"/>
  <c r="I130" i="8"/>
  <c r="G130" i="8"/>
  <c r="E130" i="8"/>
  <c r="AQ129" i="8"/>
  <c r="AO129" i="8"/>
  <c r="AM129" i="8"/>
  <c r="AK129" i="8"/>
  <c r="AI129" i="8"/>
  <c r="AG129" i="8"/>
  <c r="AE129" i="8"/>
  <c r="AC129" i="8"/>
  <c r="AA129" i="8"/>
  <c r="Y129" i="8"/>
  <c r="W129" i="8"/>
  <c r="U129" i="8"/>
  <c r="S129" i="8"/>
  <c r="Q129" i="8"/>
  <c r="O129" i="8"/>
  <c r="M129" i="8"/>
  <c r="K129" i="8"/>
  <c r="I129" i="8"/>
  <c r="G129" i="8"/>
  <c r="E129" i="8"/>
  <c r="AQ128" i="8"/>
  <c r="AO128" i="8"/>
  <c r="AM128" i="8"/>
  <c r="AK128" i="8"/>
  <c r="AI128" i="8"/>
  <c r="AG128" i="8"/>
  <c r="AE128" i="8"/>
  <c r="AC128" i="8"/>
  <c r="AA128" i="8"/>
  <c r="Y128" i="8"/>
  <c r="W128" i="8"/>
  <c r="U128" i="8"/>
  <c r="S128" i="8"/>
  <c r="Q128" i="8"/>
  <c r="O128" i="8"/>
  <c r="M128" i="8"/>
  <c r="K128" i="8"/>
  <c r="I128" i="8"/>
  <c r="G128" i="8"/>
  <c r="E128" i="8"/>
  <c r="AQ127" i="8"/>
  <c r="AO127" i="8"/>
  <c r="AM127" i="8"/>
  <c r="AK127" i="8"/>
  <c r="AI127" i="8"/>
  <c r="AG127" i="8"/>
  <c r="AE127" i="8"/>
  <c r="AC127" i="8"/>
  <c r="AA127" i="8"/>
  <c r="Y127" i="8"/>
  <c r="W127" i="8"/>
  <c r="U127" i="8"/>
  <c r="S127" i="8"/>
  <c r="Q127" i="8"/>
  <c r="O127" i="8"/>
  <c r="M127" i="8"/>
  <c r="K127" i="8"/>
  <c r="I127" i="8"/>
  <c r="G127" i="8"/>
  <c r="E127" i="8"/>
  <c r="AQ126" i="8"/>
  <c r="AO126" i="8"/>
  <c r="AM126" i="8"/>
  <c r="AK126" i="8"/>
  <c r="AI126" i="8"/>
  <c r="AG126" i="8"/>
  <c r="AE126" i="8"/>
  <c r="AC126" i="8"/>
  <c r="AA126" i="8"/>
  <c r="Y126" i="8"/>
  <c r="W126" i="8"/>
  <c r="U126" i="8"/>
  <c r="S126" i="8"/>
  <c r="Q126" i="8"/>
  <c r="O126" i="8"/>
  <c r="M126" i="8"/>
  <c r="K126" i="8"/>
  <c r="I126" i="8"/>
  <c r="G126" i="8"/>
  <c r="E126" i="8"/>
  <c r="AQ125" i="8"/>
  <c r="AO125" i="8"/>
  <c r="AM125" i="8"/>
  <c r="AK125" i="8"/>
  <c r="AI125" i="8"/>
  <c r="AG125" i="8"/>
  <c r="AE125" i="8"/>
  <c r="AC125" i="8"/>
  <c r="AA125" i="8"/>
  <c r="Y125" i="8"/>
  <c r="W125" i="8"/>
  <c r="U125" i="8"/>
  <c r="S125" i="8"/>
  <c r="Q125" i="8"/>
  <c r="O125" i="8"/>
  <c r="M125" i="8"/>
  <c r="K125" i="8"/>
  <c r="I125" i="8"/>
  <c r="G125" i="8"/>
  <c r="E125" i="8"/>
  <c r="AQ124" i="8"/>
  <c r="AO124" i="8"/>
  <c r="AM124" i="8"/>
  <c r="AK124" i="8"/>
  <c r="AI124" i="8"/>
  <c r="AG124" i="8"/>
  <c r="AE124" i="8"/>
  <c r="AC124" i="8"/>
  <c r="AA124" i="8"/>
  <c r="Y124" i="8"/>
  <c r="W124" i="8"/>
  <c r="U124" i="8"/>
  <c r="S124" i="8"/>
  <c r="Q124" i="8"/>
  <c r="O124" i="8"/>
  <c r="M124" i="8"/>
  <c r="K124" i="8"/>
  <c r="I124" i="8"/>
  <c r="G124" i="8"/>
  <c r="E124" i="8"/>
  <c r="AQ123" i="8"/>
  <c r="AO123" i="8"/>
  <c r="AM123" i="8"/>
  <c r="AK123" i="8"/>
  <c r="AI123" i="8"/>
  <c r="AG123" i="8"/>
  <c r="AE123" i="8"/>
  <c r="AC123" i="8"/>
  <c r="AA123" i="8"/>
  <c r="Y123" i="8"/>
  <c r="W123" i="8"/>
  <c r="U123" i="8"/>
  <c r="S123" i="8"/>
  <c r="Q123" i="8"/>
  <c r="O123" i="8"/>
  <c r="M123" i="8"/>
  <c r="K123" i="8"/>
  <c r="I123" i="8"/>
  <c r="G123" i="8"/>
  <c r="E123" i="8"/>
  <c r="AQ122" i="8"/>
  <c r="AO122" i="8"/>
  <c r="AM122" i="8"/>
  <c r="AK122" i="8"/>
  <c r="AI122" i="8"/>
  <c r="AG122" i="8"/>
  <c r="AE122" i="8"/>
  <c r="AC122" i="8"/>
  <c r="AA122" i="8"/>
  <c r="Y122" i="8"/>
  <c r="W122" i="8"/>
  <c r="U122" i="8"/>
  <c r="S122" i="8"/>
  <c r="Q122" i="8"/>
  <c r="O122" i="8"/>
  <c r="M122" i="8"/>
  <c r="K122" i="8"/>
  <c r="I122" i="8"/>
  <c r="G122" i="8"/>
  <c r="E122" i="8"/>
  <c r="AQ121" i="8"/>
  <c r="AO121" i="8"/>
  <c r="AM121" i="8"/>
  <c r="AK121" i="8"/>
  <c r="AI121" i="8"/>
  <c r="AG121" i="8"/>
  <c r="AE121" i="8"/>
  <c r="AC121" i="8"/>
  <c r="AA121" i="8"/>
  <c r="Y121" i="8"/>
  <c r="W121" i="8"/>
  <c r="U121" i="8"/>
  <c r="S121" i="8"/>
  <c r="Q121" i="8"/>
  <c r="O121" i="8"/>
  <c r="M121" i="8"/>
  <c r="K121" i="8"/>
  <c r="I121" i="8"/>
  <c r="G121" i="8"/>
  <c r="E121" i="8"/>
  <c r="AQ120" i="8"/>
  <c r="AO120" i="8"/>
  <c r="AM120" i="8"/>
  <c r="AK120" i="8"/>
  <c r="AI120" i="8"/>
  <c r="AG120" i="8"/>
  <c r="AE120" i="8"/>
  <c r="AC120" i="8"/>
  <c r="AA120" i="8"/>
  <c r="Y120" i="8"/>
  <c r="W120" i="8"/>
  <c r="U120" i="8"/>
  <c r="S120" i="8"/>
  <c r="Q120" i="8"/>
  <c r="O120" i="8"/>
  <c r="M120" i="8"/>
  <c r="K120" i="8"/>
  <c r="I120" i="8"/>
  <c r="G120" i="8"/>
  <c r="E120" i="8"/>
  <c r="AQ119" i="8"/>
  <c r="AO119" i="8"/>
  <c r="AM119" i="8"/>
  <c r="AK119" i="8"/>
  <c r="AI119" i="8"/>
  <c r="AG119" i="8"/>
  <c r="AE119" i="8"/>
  <c r="AC119" i="8"/>
  <c r="AA119" i="8"/>
  <c r="Y119" i="8"/>
  <c r="W119" i="8"/>
  <c r="U119" i="8"/>
  <c r="S119" i="8"/>
  <c r="Q119" i="8"/>
  <c r="O119" i="8"/>
  <c r="M119" i="8"/>
  <c r="K119" i="8"/>
  <c r="I119" i="8"/>
  <c r="G119" i="8"/>
  <c r="E119" i="8"/>
  <c r="AQ118" i="8"/>
  <c r="AO118" i="8"/>
  <c r="AM118" i="8"/>
  <c r="AK118" i="8"/>
  <c r="AI118" i="8"/>
  <c r="AG118" i="8"/>
  <c r="AE118" i="8"/>
  <c r="AC118" i="8"/>
  <c r="AA118" i="8"/>
  <c r="Y118" i="8"/>
  <c r="W118" i="8"/>
  <c r="U118" i="8"/>
  <c r="S118" i="8"/>
  <c r="Q118" i="8"/>
  <c r="O118" i="8"/>
  <c r="M118" i="8"/>
  <c r="K118" i="8"/>
  <c r="I118" i="8"/>
  <c r="G118" i="8"/>
  <c r="E118" i="8"/>
  <c r="AQ117" i="8"/>
  <c r="AO117" i="8"/>
  <c r="AM117" i="8"/>
  <c r="AK117" i="8"/>
  <c r="AI117" i="8"/>
  <c r="AG117" i="8"/>
  <c r="AE117" i="8"/>
  <c r="AC117" i="8"/>
  <c r="AA117" i="8"/>
  <c r="Y117" i="8"/>
  <c r="W117" i="8"/>
  <c r="U117" i="8"/>
  <c r="S117" i="8"/>
  <c r="Q117" i="8"/>
  <c r="O117" i="8"/>
  <c r="M117" i="8"/>
  <c r="K117" i="8"/>
  <c r="I117" i="8"/>
  <c r="G117" i="8"/>
  <c r="E117" i="8"/>
  <c r="AQ116" i="8"/>
  <c r="AO116" i="8"/>
  <c r="AM116" i="8"/>
  <c r="AK116" i="8"/>
  <c r="AI116" i="8"/>
  <c r="AG116" i="8"/>
  <c r="AE116" i="8"/>
  <c r="AC116" i="8"/>
  <c r="AA116" i="8"/>
  <c r="Y116" i="8"/>
  <c r="W116" i="8"/>
  <c r="U116" i="8"/>
  <c r="S116" i="8"/>
  <c r="Q116" i="8"/>
  <c r="O116" i="8"/>
  <c r="M116" i="8"/>
  <c r="K116" i="8"/>
  <c r="I116" i="8"/>
  <c r="G116" i="8"/>
  <c r="E116" i="8"/>
  <c r="AQ115" i="8"/>
  <c r="AO115" i="8"/>
  <c r="AM115" i="8"/>
  <c r="AK115" i="8"/>
  <c r="AI115" i="8"/>
  <c r="AG115" i="8"/>
  <c r="AE115" i="8"/>
  <c r="AC115" i="8"/>
  <c r="AA115" i="8"/>
  <c r="Y115" i="8"/>
  <c r="W115" i="8"/>
  <c r="U115" i="8"/>
  <c r="S115" i="8"/>
  <c r="Q115" i="8"/>
  <c r="O115" i="8"/>
  <c r="M115" i="8"/>
  <c r="K115" i="8"/>
  <c r="I115" i="8"/>
  <c r="G115" i="8"/>
  <c r="E115" i="8"/>
  <c r="AQ114" i="8"/>
  <c r="AO114" i="8"/>
  <c r="AM114" i="8"/>
  <c r="AK114" i="8"/>
  <c r="AI114" i="8"/>
  <c r="AG114" i="8"/>
  <c r="AE114" i="8"/>
  <c r="AC114" i="8"/>
  <c r="AA114" i="8"/>
  <c r="Y114" i="8"/>
  <c r="W114" i="8"/>
  <c r="U114" i="8"/>
  <c r="S114" i="8"/>
  <c r="Q114" i="8"/>
  <c r="O114" i="8"/>
  <c r="M114" i="8"/>
  <c r="K114" i="8"/>
  <c r="I114" i="8"/>
  <c r="G114" i="8"/>
  <c r="E114" i="8"/>
  <c r="AQ113" i="8"/>
  <c r="AO113" i="8"/>
  <c r="AM113" i="8"/>
  <c r="AK113" i="8"/>
  <c r="AI113" i="8"/>
  <c r="AG113" i="8"/>
  <c r="AE113" i="8"/>
  <c r="AC113" i="8"/>
  <c r="AA113" i="8"/>
  <c r="Y113" i="8"/>
  <c r="W113" i="8"/>
  <c r="U113" i="8"/>
  <c r="S113" i="8"/>
  <c r="Q113" i="8"/>
  <c r="O113" i="8"/>
  <c r="M113" i="8"/>
  <c r="K113" i="8"/>
  <c r="I113" i="8"/>
  <c r="G113" i="8"/>
  <c r="E113" i="8"/>
  <c r="AQ112" i="8"/>
  <c r="AO112" i="8"/>
  <c r="AM112" i="8"/>
  <c r="AK112" i="8"/>
  <c r="AI112" i="8"/>
  <c r="AG112" i="8"/>
  <c r="AE112" i="8"/>
  <c r="AC112" i="8"/>
  <c r="AA112" i="8"/>
  <c r="Y112" i="8"/>
  <c r="W112" i="8"/>
  <c r="U112" i="8"/>
  <c r="S112" i="8"/>
  <c r="Q112" i="8"/>
  <c r="O112" i="8"/>
  <c r="M112" i="8"/>
  <c r="K112" i="8"/>
  <c r="I112" i="8"/>
  <c r="G112" i="8"/>
  <c r="E112" i="8"/>
  <c r="AQ111" i="8"/>
  <c r="AO111" i="8"/>
  <c r="AM111" i="8"/>
  <c r="AK111" i="8"/>
  <c r="AI111" i="8"/>
  <c r="AG111" i="8"/>
  <c r="AE111" i="8"/>
  <c r="AC111" i="8"/>
  <c r="AA111" i="8"/>
  <c r="Y111" i="8"/>
  <c r="W111" i="8"/>
  <c r="U111" i="8"/>
  <c r="S111" i="8"/>
  <c r="Q111" i="8"/>
  <c r="O111" i="8"/>
  <c r="M111" i="8"/>
  <c r="K111" i="8"/>
  <c r="I111" i="8"/>
  <c r="G111" i="8"/>
  <c r="E111" i="8"/>
  <c r="AQ110" i="8"/>
  <c r="AO110" i="8"/>
  <c r="AM110" i="8"/>
  <c r="AK110" i="8"/>
  <c r="AI110" i="8"/>
  <c r="AG110" i="8"/>
  <c r="AE110" i="8"/>
  <c r="AC110" i="8"/>
  <c r="AA110" i="8"/>
  <c r="Y110" i="8"/>
  <c r="W110" i="8"/>
  <c r="U110" i="8"/>
  <c r="S110" i="8"/>
  <c r="Q110" i="8"/>
  <c r="O110" i="8"/>
  <c r="M110" i="8"/>
  <c r="K110" i="8"/>
  <c r="I110" i="8"/>
  <c r="G110" i="8"/>
  <c r="E110" i="8"/>
  <c r="AQ109" i="8"/>
  <c r="AO109" i="8"/>
  <c r="AM109" i="8"/>
  <c r="AK109" i="8"/>
  <c r="AI109" i="8"/>
  <c r="AG109" i="8"/>
  <c r="AE109" i="8"/>
  <c r="AC109" i="8"/>
  <c r="AA109" i="8"/>
  <c r="Y109" i="8"/>
  <c r="W109" i="8"/>
  <c r="U109" i="8"/>
  <c r="S109" i="8"/>
  <c r="Q109" i="8"/>
  <c r="O109" i="8"/>
  <c r="M109" i="8"/>
  <c r="K109" i="8"/>
  <c r="I109" i="8"/>
  <c r="G109" i="8"/>
  <c r="E109" i="8"/>
  <c r="AQ108" i="8"/>
  <c r="AO108" i="8"/>
  <c r="AM108" i="8"/>
  <c r="AK108" i="8"/>
  <c r="AI108" i="8"/>
  <c r="AG108" i="8"/>
  <c r="AE108" i="8"/>
  <c r="AC108" i="8"/>
  <c r="AA108" i="8"/>
  <c r="Y108" i="8"/>
  <c r="W108" i="8"/>
  <c r="U108" i="8"/>
  <c r="S108" i="8"/>
  <c r="Q108" i="8"/>
  <c r="O108" i="8"/>
  <c r="M108" i="8"/>
  <c r="K108" i="8"/>
  <c r="I108" i="8"/>
  <c r="G108" i="8"/>
  <c r="E108" i="8"/>
  <c r="AQ107" i="8"/>
  <c r="AO107" i="8"/>
  <c r="AM107" i="8"/>
  <c r="AK107" i="8"/>
  <c r="AI107" i="8"/>
  <c r="AG107" i="8"/>
  <c r="AE107" i="8"/>
  <c r="AC107" i="8"/>
  <c r="AA107" i="8"/>
  <c r="Y107" i="8"/>
  <c r="W107" i="8"/>
  <c r="U107" i="8"/>
  <c r="S107" i="8"/>
  <c r="Q107" i="8"/>
  <c r="O107" i="8"/>
  <c r="M107" i="8"/>
  <c r="K107" i="8"/>
  <c r="I107" i="8"/>
  <c r="G107" i="8"/>
  <c r="E107" i="8"/>
  <c r="AQ106" i="8"/>
  <c r="AO106" i="8"/>
  <c r="AM106" i="8"/>
  <c r="AK106" i="8"/>
  <c r="AI106" i="8"/>
  <c r="AG106" i="8"/>
  <c r="AE106" i="8"/>
  <c r="AC106" i="8"/>
  <c r="AA106" i="8"/>
  <c r="Y106" i="8"/>
  <c r="W106" i="8"/>
  <c r="U106" i="8"/>
  <c r="S106" i="8"/>
  <c r="Q106" i="8"/>
  <c r="O106" i="8"/>
  <c r="M106" i="8"/>
  <c r="K106" i="8"/>
  <c r="I106" i="8"/>
  <c r="G106" i="8"/>
  <c r="E106" i="8"/>
  <c r="AQ105" i="8"/>
  <c r="AO105" i="8"/>
  <c r="AM105" i="8"/>
  <c r="AK105" i="8"/>
  <c r="AI105" i="8"/>
  <c r="AG105" i="8"/>
  <c r="AE105" i="8"/>
  <c r="AC105" i="8"/>
  <c r="AA105" i="8"/>
  <c r="Y105" i="8"/>
  <c r="W105" i="8"/>
  <c r="U105" i="8"/>
  <c r="S105" i="8"/>
  <c r="Q105" i="8"/>
  <c r="O105" i="8"/>
  <c r="M105" i="8"/>
  <c r="K105" i="8"/>
  <c r="I105" i="8"/>
  <c r="G105" i="8"/>
  <c r="E105" i="8"/>
  <c r="AQ104" i="8"/>
  <c r="AO104" i="8"/>
  <c r="AM104" i="8"/>
  <c r="AK104" i="8"/>
  <c r="AI104" i="8"/>
  <c r="AG104" i="8"/>
  <c r="AE104" i="8"/>
  <c r="AC104" i="8"/>
  <c r="AA104" i="8"/>
  <c r="Y104" i="8"/>
  <c r="W104" i="8"/>
  <c r="U104" i="8"/>
  <c r="S104" i="8"/>
  <c r="Q104" i="8"/>
  <c r="O104" i="8"/>
  <c r="M104" i="8"/>
  <c r="K104" i="8"/>
  <c r="I104" i="8"/>
  <c r="G104" i="8"/>
  <c r="E104" i="8"/>
  <c r="AQ103" i="8"/>
  <c r="AO103" i="8"/>
  <c r="AM103" i="8"/>
  <c r="AK103" i="8"/>
  <c r="AI103" i="8"/>
  <c r="AG103" i="8"/>
  <c r="AE103" i="8"/>
  <c r="AC103" i="8"/>
  <c r="AA103" i="8"/>
  <c r="Y103" i="8"/>
  <c r="W103" i="8"/>
  <c r="U103" i="8"/>
  <c r="S103" i="8"/>
  <c r="Q103" i="8"/>
  <c r="O103" i="8"/>
  <c r="M103" i="8"/>
  <c r="K103" i="8"/>
  <c r="I103" i="8"/>
  <c r="G103" i="8"/>
  <c r="E103" i="8"/>
  <c r="AQ102" i="8"/>
  <c r="AO102" i="8"/>
  <c r="AM102" i="8"/>
  <c r="AK102" i="8"/>
  <c r="AI102" i="8"/>
  <c r="AG102" i="8"/>
  <c r="AE102" i="8"/>
  <c r="AC102" i="8"/>
  <c r="AA102" i="8"/>
  <c r="Y102" i="8"/>
  <c r="W102" i="8"/>
  <c r="U102" i="8"/>
  <c r="S102" i="8"/>
  <c r="Q102" i="8"/>
  <c r="O102" i="8"/>
  <c r="M102" i="8"/>
  <c r="K102" i="8"/>
  <c r="I102" i="8"/>
  <c r="G102" i="8"/>
  <c r="E102" i="8"/>
  <c r="AQ101" i="8"/>
  <c r="AO101" i="8"/>
  <c r="AM101" i="8"/>
  <c r="AK101" i="8"/>
  <c r="AI101" i="8"/>
  <c r="AG101" i="8"/>
  <c r="AE101" i="8"/>
  <c r="AC101" i="8"/>
  <c r="AA101" i="8"/>
  <c r="Y101" i="8"/>
  <c r="W101" i="8"/>
  <c r="U101" i="8"/>
  <c r="S101" i="8"/>
  <c r="Q101" i="8"/>
  <c r="O101" i="8"/>
  <c r="M101" i="8"/>
  <c r="K101" i="8"/>
  <c r="I101" i="8"/>
  <c r="G101" i="8"/>
  <c r="E101" i="8"/>
  <c r="AQ100" i="8"/>
  <c r="AO100" i="8"/>
  <c r="AM100" i="8"/>
  <c r="AK100" i="8"/>
  <c r="AI100" i="8"/>
  <c r="AG100" i="8"/>
  <c r="AE100" i="8"/>
  <c r="AC100" i="8"/>
  <c r="AA100" i="8"/>
  <c r="Y100" i="8"/>
  <c r="W100" i="8"/>
  <c r="U100" i="8"/>
  <c r="S100" i="8"/>
  <c r="Q100" i="8"/>
  <c r="O100" i="8"/>
  <c r="M100" i="8"/>
  <c r="K100" i="8"/>
  <c r="I100" i="8"/>
  <c r="G100" i="8"/>
  <c r="E100" i="8"/>
  <c r="AQ99" i="8"/>
  <c r="AO99" i="8"/>
  <c r="AM99" i="8"/>
  <c r="AK99" i="8"/>
  <c r="AI99" i="8"/>
  <c r="AG99" i="8"/>
  <c r="AE99" i="8"/>
  <c r="AC99" i="8"/>
  <c r="AA99" i="8"/>
  <c r="Y99" i="8"/>
  <c r="W99" i="8"/>
  <c r="U99" i="8"/>
  <c r="S99" i="8"/>
  <c r="Q99" i="8"/>
  <c r="O99" i="8"/>
  <c r="M99" i="8"/>
  <c r="K99" i="8"/>
  <c r="I99" i="8"/>
  <c r="G99" i="8"/>
  <c r="E99" i="8"/>
  <c r="AQ98" i="8"/>
  <c r="AO98" i="8"/>
  <c r="AM98" i="8"/>
  <c r="AK98" i="8"/>
  <c r="AI98" i="8"/>
  <c r="AG98" i="8"/>
  <c r="AE98" i="8"/>
  <c r="AC98" i="8"/>
  <c r="AA98" i="8"/>
  <c r="Y98" i="8"/>
  <c r="W98" i="8"/>
  <c r="U98" i="8"/>
  <c r="S98" i="8"/>
  <c r="Q98" i="8"/>
  <c r="O98" i="8"/>
  <c r="M98" i="8"/>
  <c r="K98" i="8"/>
  <c r="I98" i="8"/>
  <c r="G98" i="8"/>
  <c r="E98" i="8"/>
  <c r="AQ97" i="8"/>
  <c r="AO97" i="8"/>
  <c r="AM97" i="8"/>
  <c r="AK97" i="8"/>
  <c r="AI97" i="8"/>
  <c r="AG97" i="8"/>
  <c r="AE97" i="8"/>
  <c r="AC97" i="8"/>
  <c r="AA97" i="8"/>
  <c r="Y97" i="8"/>
  <c r="W97" i="8"/>
  <c r="U97" i="8"/>
  <c r="S97" i="8"/>
  <c r="Q97" i="8"/>
  <c r="O97" i="8"/>
  <c r="M97" i="8"/>
  <c r="K97" i="8"/>
  <c r="I97" i="8"/>
  <c r="G97" i="8"/>
  <c r="E97" i="8"/>
  <c r="AQ96" i="8"/>
  <c r="AO96" i="8"/>
  <c r="AM96" i="8"/>
  <c r="AK96" i="8"/>
  <c r="AI96" i="8"/>
  <c r="AG96" i="8"/>
  <c r="AE96" i="8"/>
  <c r="AC96" i="8"/>
  <c r="AA96" i="8"/>
  <c r="Y96" i="8"/>
  <c r="W96" i="8"/>
  <c r="U96" i="8"/>
  <c r="S96" i="8"/>
  <c r="Q96" i="8"/>
  <c r="O96" i="8"/>
  <c r="M96" i="8"/>
  <c r="K96" i="8"/>
  <c r="I96" i="8"/>
  <c r="G96" i="8"/>
  <c r="E96" i="8"/>
  <c r="AQ95" i="8"/>
  <c r="AO95" i="8"/>
  <c r="AM95" i="8"/>
  <c r="AK95" i="8"/>
  <c r="AI95" i="8"/>
  <c r="AG95" i="8"/>
  <c r="AE95" i="8"/>
  <c r="AC95" i="8"/>
  <c r="AA95" i="8"/>
  <c r="Y95" i="8"/>
  <c r="W95" i="8"/>
  <c r="U95" i="8"/>
  <c r="S95" i="8"/>
  <c r="Q95" i="8"/>
  <c r="O95" i="8"/>
  <c r="M95" i="8"/>
  <c r="K95" i="8"/>
  <c r="I95" i="8"/>
  <c r="G95" i="8"/>
  <c r="E95" i="8"/>
  <c r="AQ94" i="8"/>
  <c r="AO94" i="8"/>
  <c r="AM94" i="8"/>
  <c r="AK94" i="8"/>
  <c r="AI94" i="8"/>
  <c r="AG94" i="8"/>
  <c r="AE94" i="8"/>
  <c r="AC94" i="8"/>
  <c r="AA94" i="8"/>
  <c r="Y94" i="8"/>
  <c r="W94" i="8"/>
  <c r="U94" i="8"/>
  <c r="S94" i="8"/>
  <c r="Q94" i="8"/>
  <c r="O94" i="8"/>
  <c r="M94" i="8"/>
  <c r="K94" i="8"/>
  <c r="I94" i="8"/>
  <c r="G94" i="8"/>
  <c r="E94" i="8"/>
  <c r="AQ93" i="8"/>
  <c r="AO93" i="8"/>
  <c r="AM93" i="8"/>
  <c r="AK93" i="8"/>
  <c r="AI93" i="8"/>
  <c r="AG93" i="8"/>
  <c r="AE93" i="8"/>
  <c r="AC93" i="8"/>
  <c r="AA93" i="8"/>
  <c r="Y93" i="8"/>
  <c r="W93" i="8"/>
  <c r="U93" i="8"/>
  <c r="S93" i="8"/>
  <c r="Q93" i="8"/>
  <c r="O93" i="8"/>
  <c r="M93" i="8"/>
  <c r="K93" i="8"/>
  <c r="I93" i="8"/>
  <c r="G93" i="8"/>
  <c r="E93" i="8"/>
  <c r="AQ92" i="8"/>
  <c r="AO92" i="8"/>
  <c r="AM92" i="8"/>
  <c r="AK92" i="8"/>
  <c r="AI92" i="8"/>
  <c r="AG92" i="8"/>
  <c r="AE92" i="8"/>
  <c r="AC92" i="8"/>
  <c r="AA92" i="8"/>
  <c r="Y92" i="8"/>
  <c r="W92" i="8"/>
  <c r="U92" i="8"/>
  <c r="S92" i="8"/>
  <c r="Q92" i="8"/>
  <c r="O92" i="8"/>
  <c r="M92" i="8"/>
  <c r="K92" i="8"/>
  <c r="I92" i="8"/>
  <c r="G92" i="8"/>
  <c r="E92" i="8"/>
  <c r="AQ91" i="8"/>
  <c r="AO91" i="8"/>
  <c r="AM91" i="8"/>
  <c r="AK91" i="8"/>
  <c r="AI91" i="8"/>
  <c r="AG91" i="8"/>
  <c r="AE91" i="8"/>
  <c r="AC91" i="8"/>
  <c r="AA91" i="8"/>
  <c r="Y91" i="8"/>
  <c r="W91" i="8"/>
  <c r="U91" i="8"/>
  <c r="S91" i="8"/>
  <c r="Q91" i="8"/>
  <c r="O91" i="8"/>
  <c r="M91" i="8"/>
  <c r="K91" i="8"/>
  <c r="I91" i="8"/>
  <c r="G91" i="8"/>
  <c r="E91" i="8"/>
  <c r="AQ90" i="8"/>
  <c r="AO90" i="8"/>
  <c r="AM90" i="8"/>
  <c r="AK90" i="8"/>
  <c r="AI90" i="8"/>
  <c r="AG90" i="8"/>
  <c r="AE90" i="8"/>
  <c r="AC90" i="8"/>
  <c r="AA90" i="8"/>
  <c r="Y90" i="8"/>
  <c r="W90" i="8"/>
  <c r="U90" i="8"/>
  <c r="S90" i="8"/>
  <c r="Q90" i="8"/>
  <c r="O90" i="8"/>
  <c r="M90" i="8"/>
  <c r="K90" i="8"/>
  <c r="I90" i="8"/>
  <c r="G90" i="8"/>
  <c r="E90" i="8"/>
  <c r="AQ89" i="8"/>
  <c r="AO89" i="8"/>
  <c r="AM89" i="8"/>
  <c r="AK89" i="8"/>
  <c r="AI89" i="8"/>
  <c r="AG89" i="8"/>
  <c r="AE89" i="8"/>
  <c r="AC89" i="8"/>
  <c r="AA89" i="8"/>
  <c r="Y89" i="8"/>
  <c r="W89" i="8"/>
  <c r="U89" i="8"/>
  <c r="S89" i="8"/>
  <c r="Q89" i="8"/>
  <c r="O89" i="8"/>
  <c r="M89" i="8"/>
  <c r="K89" i="8"/>
  <c r="I89" i="8"/>
  <c r="G89" i="8"/>
  <c r="E89" i="8"/>
  <c r="AQ88" i="8"/>
  <c r="AO88" i="8"/>
  <c r="AM88" i="8"/>
  <c r="AK88" i="8"/>
  <c r="AI88" i="8"/>
  <c r="AG88" i="8"/>
  <c r="AE88" i="8"/>
  <c r="AC88" i="8"/>
  <c r="AA88" i="8"/>
  <c r="Y88" i="8"/>
  <c r="W88" i="8"/>
  <c r="U88" i="8"/>
  <c r="S88" i="8"/>
  <c r="Q88" i="8"/>
  <c r="O88" i="8"/>
  <c r="M88" i="8"/>
  <c r="K88" i="8"/>
  <c r="I88" i="8"/>
  <c r="G88" i="8"/>
  <c r="E88" i="8"/>
  <c r="AQ87" i="8"/>
  <c r="AO87" i="8"/>
  <c r="AM87" i="8"/>
  <c r="AK87" i="8"/>
  <c r="AI87" i="8"/>
  <c r="AG87" i="8"/>
  <c r="AE87" i="8"/>
  <c r="AC87" i="8"/>
  <c r="AA87" i="8"/>
  <c r="Y87" i="8"/>
  <c r="W87" i="8"/>
  <c r="U87" i="8"/>
  <c r="S87" i="8"/>
  <c r="Q87" i="8"/>
  <c r="O87" i="8"/>
  <c r="M87" i="8"/>
  <c r="K87" i="8"/>
  <c r="I87" i="8"/>
  <c r="G87" i="8"/>
  <c r="E87" i="8"/>
  <c r="AQ86" i="8"/>
  <c r="AO86" i="8"/>
  <c r="AM86" i="8"/>
  <c r="AK86" i="8"/>
  <c r="AI86" i="8"/>
  <c r="AG86" i="8"/>
  <c r="AE86" i="8"/>
  <c r="AC86" i="8"/>
  <c r="AA86" i="8"/>
  <c r="Y86" i="8"/>
  <c r="W86" i="8"/>
  <c r="U86" i="8"/>
  <c r="S86" i="8"/>
  <c r="Q86" i="8"/>
  <c r="O86" i="8"/>
  <c r="M86" i="8"/>
  <c r="K86" i="8"/>
  <c r="I86" i="8"/>
  <c r="G86" i="8"/>
  <c r="E86" i="8"/>
  <c r="AQ85" i="8"/>
  <c r="AO85" i="8"/>
  <c r="AM85" i="8"/>
  <c r="AK85" i="8"/>
  <c r="AI85" i="8"/>
  <c r="AG85" i="8"/>
  <c r="AE85" i="8"/>
  <c r="AC85" i="8"/>
  <c r="AA85" i="8"/>
  <c r="Y85" i="8"/>
  <c r="W85" i="8"/>
  <c r="U85" i="8"/>
  <c r="S85" i="8"/>
  <c r="Q85" i="8"/>
  <c r="O85" i="8"/>
  <c r="M85" i="8"/>
  <c r="K85" i="8"/>
  <c r="I85" i="8"/>
  <c r="G85" i="8"/>
  <c r="E85" i="8"/>
  <c r="AQ84" i="8"/>
  <c r="AO84" i="8"/>
  <c r="AM84" i="8"/>
  <c r="AK84" i="8"/>
  <c r="AI84" i="8"/>
  <c r="AG84" i="8"/>
  <c r="AE84" i="8"/>
  <c r="AC84" i="8"/>
  <c r="AA84" i="8"/>
  <c r="Y84" i="8"/>
  <c r="W84" i="8"/>
  <c r="U84" i="8"/>
  <c r="S84" i="8"/>
  <c r="Q84" i="8"/>
  <c r="O84" i="8"/>
  <c r="M84" i="8"/>
  <c r="K84" i="8"/>
  <c r="I84" i="8"/>
  <c r="G84" i="8"/>
  <c r="E84" i="8"/>
  <c r="AQ83" i="8"/>
  <c r="AO83" i="8"/>
  <c r="AM83" i="8"/>
  <c r="AK83" i="8"/>
  <c r="AI83" i="8"/>
  <c r="AG83" i="8"/>
  <c r="AE83" i="8"/>
  <c r="AC83" i="8"/>
  <c r="AA83" i="8"/>
  <c r="Y83" i="8"/>
  <c r="W83" i="8"/>
  <c r="U83" i="8"/>
  <c r="S83" i="8"/>
  <c r="Q83" i="8"/>
  <c r="O83" i="8"/>
  <c r="M83" i="8"/>
  <c r="K83" i="8"/>
  <c r="I83" i="8"/>
  <c r="G83" i="8"/>
  <c r="E83" i="8"/>
  <c r="AQ82" i="8"/>
  <c r="AO82" i="8"/>
  <c r="AM82" i="8"/>
  <c r="AK82" i="8"/>
  <c r="AI82" i="8"/>
  <c r="AG82" i="8"/>
  <c r="AE82" i="8"/>
  <c r="AC82" i="8"/>
  <c r="AA82" i="8"/>
  <c r="Y82" i="8"/>
  <c r="W82" i="8"/>
  <c r="U82" i="8"/>
  <c r="S82" i="8"/>
  <c r="Q82" i="8"/>
  <c r="O82" i="8"/>
  <c r="M82" i="8"/>
  <c r="K82" i="8"/>
  <c r="I82" i="8"/>
  <c r="G82" i="8"/>
  <c r="E82" i="8"/>
  <c r="AQ81" i="8"/>
  <c r="AO81" i="8"/>
  <c r="AM81" i="8"/>
  <c r="AK81" i="8"/>
  <c r="AI81" i="8"/>
  <c r="AG81" i="8"/>
  <c r="AE81" i="8"/>
  <c r="AC81" i="8"/>
  <c r="AA81" i="8"/>
  <c r="Y81" i="8"/>
  <c r="W81" i="8"/>
  <c r="U81" i="8"/>
  <c r="S81" i="8"/>
  <c r="Q81" i="8"/>
  <c r="O81" i="8"/>
  <c r="M81" i="8"/>
  <c r="K81" i="8"/>
  <c r="I81" i="8"/>
  <c r="G81" i="8"/>
  <c r="E81" i="8"/>
  <c r="AQ80" i="8"/>
  <c r="AO80" i="8"/>
  <c r="AM80" i="8"/>
  <c r="AK80" i="8"/>
  <c r="AI80" i="8"/>
  <c r="AG80" i="8"/>
  <c r="AE80" i="8"/>
  <c r="AC80" i="8"/>
  <c r="AA80" i="8"/>
  <c r="Y80" i="8"/>
  <c r="W80" i="8"/>
  <c r="U80" i="8"/>
  <c r="S80" i="8"/>
  <c r="Q80" i="8"/>
  <c r="O80" i="8"/>
  <c r="M80" i="8"/>
  <c r="K80" i="8"/>
  <c r="I80" i="8"/>
  <c r="G80" i="8"/>
  <c r="E80" i="8"/>
  <c r="AQ79" i="8"/>
  <c r="AO79" i="8"/>
  <c r="AM79" i="8"/>
  <c r="AK79" i="8"/>
  <c r="AI79" i="8"/>
  <c r="AG79" i="8"/>
  <c r="AE79" i="8"/>
  <c r="AC79" i="8"/>
  <c r="AA79" i="8"/>
  <c r="Y79" i="8"/>
  <c r="W79" i="8"/>
  <c r="U79" i="8"/>
  <c r="S79" i="8"/>
  <c r="Q79" i="8"/>
  <c r="O79" i="8"/>
  <c r="M79" i="8"/>
  <c r="K79" i="8"/>
  <c r="I79" i="8"/>
  <c r="G79" i="8"/>
  <c r="E79" i="8"/>
  <c r="AQ78" i="8"/>
  <c r="AO78" i="8"/>
  <c r="AM78" i="8"/>
  <c r="AK78" i="8"/>
  <c r="AI78" i="8"/>
  <c r="AG78" i="8"/>
  <c r="AE78" i="8"/>
  <c r="AC78" i="8"/>
  <c r="AA78" i="8"/>
  <c r="Y78" i="8"/>
  <c r="W78" i="8"/>
  <c r="U78" i="8"/>
  <c r="S78" i="8"/>
  <c r="Q78" i="8"/>
  <c r="O78" i="8"/>
  <c r="M78" i="8"/>
  <c r="K78" i="8"/>
  <c r="I78" i="8"/>
  <c r="G78" i="8"/>
  <c r="E78" i="8"/>
  <c r="AQ77" i="8"/>
  <c r="AO77" i="8"/>
  <c r="AM77" i="8"/>
  <c r="AK77" i="8"/>
  <c r="AI77" i="8"/>
  <c r="AG77" i="8"/>
  <c r="AE77" i="8"/>
  <c r="AC77" i="8"/>
  <c r="AA77" i="8"/>
  <c r="Y77" i="8"/>
  <c r="W77" i="8"/>
  <c r="U77" i="8"/>
  <c r="S77" i="8"/>
  <c r="Q77" i="8"/>
  <c r="O77" i="8"/>
  <c r="M77" i="8"/>
  <c r="K77" i="8"/>
  <c r="I77" i="8"/>
  <c r="G77" i="8"/>
  <c r="E77" i="8"/>
  <c r="AQ76" i="8"/>
  <c r="AO76" i="8"/>
  <c r="AM76" i="8"/>
  <c r="AK76" i="8"/>
  <c r="AI76" i="8"/>
  <c r="AG76" i="8"/>
  <c r="AE76" i="8"/>
  <c r="AC76" i="8"/>
  <c r="AA76" i="8"/>
  <c r="Y76" i="8"/>
  <c r="W76" i="8"/>
  <c r="U76" i="8"/>
  <c r="S76" i="8"/>
  <c r="Q76" i="8"/>
  <c r="O76" i="8"/>
  <c r="M76" i="8"/>
  <c r="K76" i="8"/>
  <c r="I76" i="8"/>
  <c r="G76" i="8"/>
  <c r="E76" i="8"/>
  <c r="AQ75" i="8"/>
  <c r="AO75" i="8"/>
  <c r="AM75" i="8"/>
  <c r="AK75" i="8"/>
  <c r="AI75" i="8"/>
  <c r="AG75" i="8"/>
  <c r="AE75" i="8"/>
  <c r="AC75" i="8"/>
  <c r="AA75" i="8"/>
  <c r="Y75" i="8"/>
  <c r="W75" i="8"/>
  <c r="U75" i="8"/>
  <c r="S75" i="8"/>
  <c r="Q75" i="8"/>
  <c r="O75" i="8"/>
  <c r="M75" i="8"/>
  <c r="K75" i="8"/>
  <c r="I75" i="8"/>
  <c r="G75" i="8"/>
  <c r="E75" i="8"/>
  <c r="AQ74" i="8"/>
  <c r="AO74" i="8"/>
  <c r="AM74" i="8"/>
  <c r="AK74" i="8"/>
  <c r="AI74" i="8"/>
  <c r="AG74" i="8"/>
  <c r="AE74" i="8"/>
  <c r="AC74" i="8"/>
  <c r="AA74" i="8"/>
  <c r="Y74" i="8"/>
  <c r="W74" i="8"/>
  <c r="U74" i="8"/>
  <c r="S74" i="8"/>
  <c r="Q74" i="8"/>
  <c r="O74" i="8"/>
  <c r="M74" i="8"/>
  <c r="K74" i="8"/>
  <c r="I74" i="8"/>
  <c r="G74" i="8"/>
  <c r="E74" i="8"/>
  <c r="AQ73" i="8"/>
  <c r="AO73" i="8"/>
  <c r="AM73" i="8"/>
  <c r="AK73" i="8"/>
  <c r="AI73" i="8"/>
  <c r="AG73" i="8"/>
  <c r="AE73" i="8"/>
  <c r="AC73" i="8"/>
  <c r="AA73" i="8"/>
  <c r="Y73" i="8"/>
  <c r="W73" i="8"/>
  <c r="U73" i="8"/>
  <c r="S73" i="8"/>
  <c r="Q73" i="8"/>
  <c r="O73" i="8"/>
  <c r="M73" i="8"/>
  <c r="K73" i="8"/>
  <c r="I73" i="8"/>
  <c r="G73" i="8"/>
  <c r="E73" i="8"/>
  <c r="AQ72" i="8"/>
  <c r="AO72" i="8"/>
  <c r="AM72" i="8"/>
  <c r="AK72" i="8"/>
  <c r="AI72" i="8"/>
  <c r="AG72" i="8"/>
  <c r="AE72" i="8"/>
  <c r="AC72" i="8"/>
  <c r="AA72" i="8"/>
  <c r="Y72" i="8"/>
  <c r="W72" i="8"/>
  <c r="U72" i="8"/>
  <c r="S72" i="8"/>
  <c r="Q72" i="8"/>
  <c r="O72" i="8"/>
  <c r="M72" i="8"/>
  <c r="K72" i="8"/>
  <c r="I72" i="8"/>
  <c r="G72" i="8"/>
  <c r="E72" i="8"/>
  <c r="AQ71" i="8"/>
  <c r="AO71" i="8"/>
  <c r="AM71" i="8"/>
  <c r="AK71" i="8"/>
  <c r="AI71" i="8"/>
  <c r="AG71" i="8"/>
  <c r="AE71" i="8"/>
  <c r="AC71" i="8"/>
  <c r="AA71" i="8"/>
  <c r="Y71" i="8"/>
  <c r="W71" i="8"/>
  <c r="U71" i="8"/>
  <c r="S71" i="8"/>
  <c r="Q71" i="8"/>
  <c r="O71" i="8"/>
  <c r="M71" i="8"/>
  <c r="K71" i="8"/>
  <c r="I71" i="8"/>
  <c r="G71" i="8"/>
  <c r="E71" i="8"/>
  <c r="AQ70" i="8"/>
  <c r="AO70" i="8"/>
  <c r="AM70" i="8"/>
  <c r="AK70" i="8"/>
  <c r="AI70" i="8"/>
  <c r="AG70" i="8"/>
  <c r="AE70" i="8"/>
  <c r="AC70" i="8"/>
  <c r="AA70" i="8"/>
  <c r="Y70" i="8"/>
  <c r="W70" i="8"/>
  <c r="U70" i="8"/>
  <c r="S70" i="8"/>
  <c r="Q70" i="8"/>
  <c r="O70" i="8"/>
  <c r="M70" i="8"/>
  <c r="K70" i="8"/>
  <c r="I70" i="8"/>
  <c r="G70" i="8"/>
  <c r="E70" i="8"/>
  <c r="AQ69" i="8"/>
  <c r="AO69" i="8"/>
  <c r="AM69" i="8"/>
  <c r="AK69" i="8"/>
  <c r="AI69" i="8"/>
  <c r="AG69" i="8"/>
  <c r="AE69" i="8"/>
  <c r="AC69" i="8"/>
  <c r="AA69" i="8"/>
  <c r="Y69" i="8"/>
  <c r="W69" i="8"/>
  <c r="U69" i="8"/>
  <c r="S69" i="8"/>
  <c r="Q69" i="8"/>
  <c r="O69" i="8"/>
  <c r="M69" i="8"/>
  <c r="K69" i="8"/>
  <c r="I69" i="8"/>
  <c r="G69" i="8"/>
  <c r="E69" i="8"/>
  <c r="AQ68" i="8"/>
  <c r="AO68" i="8"/>
  <c r="AM68" i="8"/>
  <c r="AK68" i="8"/>
  <c r="AI68" i="8"/>
  <c r="AG68" i="8"/>
  <c r="AE68" i="8"/>
  <c r="AC68" i="8"/>
  <c r="AA68" i="8"/>
  <c r="Y68" i="8"/>
  <c r="W68" i="8"/>
  <c r="U68" i="8"/>
  <c r="S68" i="8"/>
  <c r="Q68" i="8"/>
  <c r="O68" i="8"/>
  <c r="M68" i="8"/>
  <c r="K68" i="8"/>
  <c r="I68" i="8"/>
  <c r="G68" i="8"/>
  <c r="E68" i="8"/>
  <c r="AQ67" i="8"/>
  <c r="AO67" i="8"/>
  <c r="AM67" i="8"/>
  <c r="AK67" i="8"/>
  <c r="AI67" i="8"/>
  <c r="AG67" i="8"/>
  <c r="AE67" i="8"/>
  <c r="AC67" i="8"/>
  <c r="AA67" i="8"/>
  <c r="Y67" i="8"/>
  <c r="W67" i="8"/>
  <c r="U67" i="8"/>
  <c r="S67" i="8"/>
  <c r="Q67" i="8"/>
  <c r="O67" i="8"/>
  <c r="M67" i="8"/>
  <c r="K67" i="8"/>
  <c r="I67" i="8"/>
  <c r="G67" i="8"/>
  <c r="E67" i="8"/>
  <c r="AQ66" i="8"/>
  <c r="AO66" i="8"/>
  <c r="AM66" i="8"/>
  <c r="AK66" i="8"/>
  <c r="AI66" i="8"/>
  <c r="AG66" i="8"/>
  <c r="AE66" i="8"/>
  <c r="AC66" i="8"/>
  <c r="AA66" i="8"/>
  <c r="Y66" i="8"/>
  <c r="W66" i="8"/>
  <c r="U66" i="8"/>
  <c r="S66" i="8"/>
  <c r="Q66" i="8"/>
  <c r="O66" i="8"/>
  <c r="M66" i="8"/>
  <c r="K66" i="8"/>
  <c r="I66" i="8"/>
  <c r="G66" i="8"/>
  <c r="E66" i="8"/>
  <c r="AQ65" i="8"/>
  <c r="AO65" i="8"/>
  <c r="AM65" i="8"/>
  <c r="AK65" i="8"/>
  <c r="AI65" i="8"/>
  <c r="AG65" i="8"/>
  <c r="AE65" i="8"/>
  <c r="AC65" i="8"/>
  <c r="AA65" i="8"/>
  <c r="Y65" i="8"/>
  <c r="W65" i="8"/>
  <c r="U65" i="8"/>
  <c r="S65" i="8"/>
  <c r="Q65" i="8"/>
  <c r="O65" i="8"/>
  <c r="M65" i="8"/>
  <c r="K65" i="8"/>
  <c r="I65" i="8"/>
  <c r="G65" i="8"/>
  <c r="E65" i="8"/>
  <c r="AQ64" i="8"/>
  <c r="AO64" i="8"/>
  <c r="AM64" i="8"/>
  <c r="AK64" i="8"/>
  <c r="AI64" i="8"/>
  <c r="AG64" i="8"/>
  <c r="AE64" i="8"/>
  <c r="AC64" i="8"/>
  <c r="AA64" i="8"/>
  <c r="Y64" i="8"/>
  <c r="W64" i="8"/>
  <c r="U64" i="8"/>
  <c r="S64" i="8"/>
  <c r="Q64" i="8"/>
  <c r="O64" i="8"/>
  <c r="M64" i="8"/>
  <c r="K64" i="8"/>
  <c r="I64" i="8"/>
  <c r="G64" i="8"/>
  <c r="E64" i="8"/>
  <c r="AQ63" i="8"/>
  <c r="AO63" i="8"/>
  <c r="AM63" i="8"/>
  <c r="AK63" i="8"/>
  <c r="AI63" i="8"/>
  <c r="AG63" i="8"/>
  <c r="AE63" i="8"/>
  <c r="AC63" i="8"/>
  <c r="AA63" i="8"/>
  <c r="Y63" i="8"/>
  <c r="W63" i="8"/>
  <c r="U63" i="8"/>
  <c r="S63" i="8"/>
  <c r="Q63" i="8"/>
  <c r="O63" i="8"/>
  <c r="M63" i="8"/>
  <c r="K63" i="8"/>
  <c r="I63" i="8"/>
  <c r="G63" i="8"/>
  <c r="E63" i="8"/>
  <c r="AQ62" i="8"/>
  <c r="AO62" i="8"/>
  <c r="AM62" i="8"/>
  <c r="AK62" i="8"/>
  <c r="AI62" i="8"/>
  <c r="AG62" i="8"/>
  <c r="AE62" i="8"/>
  <c r="AC62" i="8"/>
  <c r="AA62" i="8"/>
  <c r="Y62" i="8"/>
  <c r="W62" i="8"/>
  <c r="U62" i="8"/>
  <c r="S62" i="8"/>
  <c r="Q62" i="8"/>
  <c r="O62" i="8"/>
  <c r="M62" i="8"/>
  <c r="K62" i="8"/>
  <c r="I62" i="8"/>
  <c r="G62" i="8"/>
  <c r="E62" i="8"/>
  <c r="AQ61" i="8"/>
  <c r="AO61" i="8"/>
  <c r="AM61" i="8"/>
  <c r="AK61" i="8"/>
  <c r="AI61" i="8"/>
  <c r="AG61" i="8"/>
  <c r="AE61" i="8"/>
  <c r="AC61" i="8"/>
  <c r="AA61" i="8"/>
  <c r="Y61" i="8"/>
  <c r="W61" i="8"/>
  <c r="U61" i="8"/>
  <c r="S61" i="8"/>
  <c r="Q61" i="8"/>
  <c r="O61" i="8"/>
  <c r="M61" i="8"/>
  <c r="K61" i="8"/>
  <c r="I61" i="8"/>
  <c r="G61" i="8"/>
  <c r="E61" i="8"/>
  <c r="AQ60" i="8"/>
  <c r="AO60" i="8"/>
  <c r="AM60" i="8"/>
  <c r="AK60" i="8"/>
  <c r="AI60" i="8"/>
  <c r="AG60" i="8"/>
  <c r="AE60" i="8"/>
  <c r="AC60" i="8"/>
  <c r="AA60" i="8"/>
  <c r="Y60" i="8"/>
  <c r="W60" i="8"/>
  <c r="U60" i="8"/>
  <c r="S60" i="8"/>
  <c r="Q60" i="8"/>
  <c r="O60" i="8"/>
  <c r="M60" i="8"/>
  <c r="K60" i="8"/>
  <c r="I60" i="8"/>
  <c r="G60" i="8"/>
  <c r="E60" i="8"/>
  <c r="AQ59" i="8"/>
  <c r="AO59" i="8"/>
  <c r="AM59" i="8"/>
  <c r="AK59" i="8"/>
  <c r="AI59" i="8"/>
  <c r="AG59" i="8"/>
  <c r="AE59" i="8"/>
  <c r="AC59" i="8"/>
  <c r="AA59" i="8"/>
  <c r="Y59" i="8"/>
  <c r="W59" i="8"/>
  <c r="U59" i="8"/>
  <c r="S59" i="8"/>
  <c r="Q59" i="8"/>
  <c r="O59" i="8"/>
  <c r="M59" i="8"/>
  <c r="K59" i="8"/>
  <c r="I59" i="8"/>
  <c r="G59" i="8"/>
  <c r="E59" i="8"/>
  <c r="AQ58" i="8"/>
  <c r="AO58" i="8"/>
  <c r="AM58" i="8"/>
  <c r="AK58" i="8"/>
  <c r="AI58" i="8"/>
  <c r="AG58" i="8"/>
  <c r="AE58" i="8"/>
  <c r="AC58" i="8"/>
  <c r="AA58" i="8"/>
  <c r="Y58" i="8"/>
  <c r="W58" i="8"/>
  <c r="U58" i="8"/>
  <c r="S58" i="8"/>
  <c r="Q58" i="8"/>
  <c r="O58" i="8"/>
  <c r="M58" i="8"/>
  <c r="K58" i="8"/>
  <c r="I58" i="8"/>
  <c r="G58" i="8"/>
  <c r="E58" i="8"/>
  <c r="AQ57" i="8"/>
  <c r="AO57" i="8"/>
  <c r="AM57" i="8"/>
  <c r="AK57" i="8"/>
  <c r="AI57" i="8"/>
  <c r="AG57" i="8"/>
  <c r="AE57" i="8"/>
  <c r="AC57" i="8"/>
  <c r="AA57" i="8"/>
  <c r="Y57" i="8"/>
  <c r="W57" i="8"/>
  <c r="U57" i="8"/>
  <c r="S57" i="8"/>
  <c r="Q57" i="8"/>
  <c r="O57" i="8"/>
  <c r="M57" i="8"/>
  <c r="K57" i="8"/>
  <c r="I57" i="8"/>
  <c r="G57" i="8"/>
  <c r="E57" i="8"/>
  <c r="AQ56" i="8"/>
  <c r="AO56" i="8"/>
  <c r="AM56" i="8"/>
  <c r="AK56" i="8"/>
  <c r="AI56" i="8"/>
  <c r="AG56" i="8"/>
  <c r="AE56" i="8"/>
  <c r="AC56" i="8"/>
  <c r="AA56" i="8"/>
  <c r="Y56" i="8"/>
  <c r="W56" i="8"/>
  <c r="U56" i="8"/>
  <c r="S56" i="8"/>
  <c r="Q56" i="8"/>
  <c r="O56" i="8"/>
  <c r="M56" i="8"/>
  <c r="K56" i="8"/>
  <c r="I56" i="8"/>
  <c r="G56" i="8"/>
  <c r="E56" i="8"/>
  <c r="AQ55" i="8"/>
  <c r="AO55" i="8"/>
  <c r="AM55" i="8"/>
  <c r="AK55" i="8"/>
  <c r="AI55" i="8"/>
  <c r="AG55" i="8"/>
  <c r="AE55" i="8"/>
  <c r="AC55" i="8"/>
  <c r="AA55" i="8"/>
  <c r="Y55" i="8"/>
  <c r="W55" i="8"/>
  <c r="U55" i="8"/>
  <c r="S55" i="8"/>
  <c r="Q55" i="8"/>
  <c r="O55" i="8"/>
  <c r="M55" i="8"/>
  <c r="K55" i="8"/>
  <c r="I55" i="8"/>
  <c r="G55" i="8"/>
  <c r="E55" i="8"/>
  <c r="AQ54" i="8"/>
  <c r="AO54" i="8"/>
  <c r="AM54" i="8"/>
  <c r="AK54" i="8"/>
  <c r="AI54" i="8"/>
  <c r="AG54" i="8"/>
  <c r="AE54" i="8"/>
  <c r="AC54" i="8"/>
  <c r="AA54" i="8"/>
  <c r="Y54" i="8"/>
  <c r="W54" i="8"/>
  <c r="U54" i="8"/>
  <c r="S54" i="8"/>
  <c r="Q54" i="8"/>
  <c r="O54" i="8"/>
  <c r="M54" i="8"/>
  <c r="K54" i="8"/>
  <c r="I54" i="8"/>
  <c r="G54" i="8"/>
  <c r="E54" i="8"/>
  <c r="AQ53" i="8"/>
  <c r="AO53" i="8"/>
  <c r="AM53" i="8"/>
  <c r="AK53" i="8"/>
  <c r="AI53" i="8"/>
  <c r="AG53" i="8"/>
  <c r="AE53" i="8"/>
  <c r="AC53" i="8"/>
  <c r="AA53" i="8"/>
  <c r="Y53" i="8"/>
  <c r="W53" i="8"/>
  <c r="U53" i="8"/>
  <c r="S53" i="8"/>
  <c r="Q53" i="8"/>
  <c r="O53" i="8"/>
  <c r="M53" i="8"/>
  <c r="K53" i="8"/>
  <c r="I53" i="8"/>
  <c r="G53" i="8"/>
  <c r="E53" i="8"/>
  <c r="AQ52" i="8"/>
  <c r="AO52" i="8"/>
  <c r="AM52" i="8"/>
  <c r="AK52" i="8"/>
  <c r="AI52" i="8"/>
  <c r="AG52" i="8"/>
  <c r="AE52" i="8"/>
  <c r="AC52" i="8"/>
  <c r="AA52" i="8"/>
  <c r="Y52" i="8"/>
  <c r="W52" i="8"/>
  <c r="U52" i="8"/>
  <c r="S52" i="8"/>
  <c r="Q52" i="8"/>
  <c r="O52" i="8"/>
  <c r="M52" i="8"/>
  <c r="K52" i="8"/>
  <c r="I52" i="8"/>
  <c r="G52" i="8"/>
  <c r="E52" i="8"/>
  <c r="AQ51" i="8"/>
  <c r="AO51" i="8"/>
  <c r="AM51" i="8"/>
  <c r="AK51" i="8"/>
  <c r="AI51" i="8"/>
  <c r="AG51" i="8"/>
  <c r="AE51" i="8"/>
  <c r="AC51" i="8"/>
  <c r="AA51" i="8"/>
  <c r="Y51" i="8"/>
  <c r="W51" i="8"/>
  <c r="U51" i="8"/>
  <c r="S51" i="8"/>
  <c r="Q51" i="8"/>
  <c r="O51" i="8"/>
  <c r="M51" i="8"/>
  <c r="K51" i="8"/>
  <c r="I51" i="8"/>
  <c r="G51" i="8"/>
  <c r="E51" i="8"/>
  <c r="AQ50" i="8"/>
  <c r="AO50" i="8"/>
  <c r="AM50" i="8"/>
  <c r="AK50" i="8"/>
  <c r="AI50" i="8"/>
  <c r="AG50" i="8"/>
  <c r="AE50" i="8"/>
  <c r="AC50" i="8"/>
  <c r="AA50" i="8"/>
  <c r="Y50" i="8"/>
  <c r="W50" i="8"/>
  <c r="U50" i="8"/>
  <c r="S50" i="8"/>
  <c r="Q50" i="8"/>
  <c r="O50" i="8"/>
  <c r="M50" i="8"/>
  <c r="K50" i="8"/>
  <c r="I50" i="8"/>
  <c r="G50" i="8"/>
  <c r="E50" i="8"/>
  <c r="AQ49" i="8"/>
  <c r="AO49" i="8"/>
  <c r="AM49" i="8"/>
  <c r="AK49" i="8"/>
  <c r="AI49" i="8"/>
  <c r="AG49" i="8"/>
  <c r="AE49" i="8"/>
  <c r="AC49" i="8"/>
  <c r="AA49" i="8"/>
  <c r="Y49" i="8"/>
  <c r="W49" i="8"/>
  <c r="U49" i="8"/>
  <c r="S49" i="8"/>
  <c r="Q49" i="8"/>
  <c r="O49" i="8"/>
  <c r="M49" i="8"/>
  <c r="K49" i="8"/>
  <c r="I49" i="8"/>
  <c r="G49" i="8"/>
  <c r="E49" i="8"/>
  <c r="AQ48" i="8"/>
  <c r="AO48" i="8"/>
  <c r="AM48" i="8"/>
  <c r="AK48" i="8"/>
  <c r="AI48" i="8"/>
  <c r="AG48" i="8"/>
  <c r="AE48" i="8"/>
  <c r="AC48" i="8"/>
  <c r="AA48" i="8"/>
  <c r="Y48" i="8"/>
  <c r="W48" i="8"/>
  <c r="U48" i="8"/>
  <c r="S48" i="8"/>
  <c r="Q48" i="8"/>
  <c r="O48" i="8"/>
  <c r="M48" i="8"/>
  <c r="K48" i="8"/>
  <c r="I48" i="8"/>
  <c r="G48" i="8"/>
  <c r="E48" i="8"/>
  <c r="AQ47" i="8"/>
  <c r="AO47" i="8"/>
  <c r="AM47" i="8"/>
  <c r="AK47" i="8"/>
  <c r="AI47" i="8"/>
  <c r="AG47" i="8"/>
  <c r="AE47" i="8"/>
  <c r="AC47" i="8"/>
  <c r="AA47" i="8"/>
  <c r="Y47" i="8"/>
  <c r="W47" i="8"/>
  <c r="U47" i="8"/>
  <c r="S47" i="8"/>
  <c r="Q47" i="8"/>
  <c r="O47" i="8"/>
  <c r="M47" i="8"/>
  <c r="K47" i="8"/>
  <c r="I47" i="8"/>
  <c r="G47" i="8"/>
  <c r="E47" i="8"/>
  <c r="AQ46" i="8"/>
  <c r="AO46" i="8"/>
  <c r="AM46" i="8"/>
  <c r="AK46" i="8"/>
  <c r="AI46" i="8"/>
  <c r="AG46" i="8"/>
  <c r="AE46" i="8"/>
  <c r="AC46" i="8"/>
  <c r="AA46" i="8"/>
  <c r="Y46" i="8"/>
  <c r="W46" i="8"/>
  <c r="U46" i="8"/>
  <c r="S46" i="8"/>
  <c r="Q46" i="8"/>
  <c r="O46" i="8"/>
  <c r="M46" i="8"/>
  <c r="K46" i="8"/>
  <c r="I46" i="8"/>
  <c r="G46" i="8"/>
  <c r="E46" i="8"/>
  <c r="AQ45" i="8"/>
  <c r="AO45" i="8"/>
  <c r="AM45" i="8"/>
  <c r="AK45" i="8"/>
  <c r="AI45" i="8"/>
  <c r="AG45" i="8"/>
  <c r="AE45" i="8"/>
  <c r="AC45" i="8"/>
  <c r="AA45" i="8"/>
  <c r="Y45" i="8"/>
  <c r="W45" i="8"/>
  <c r="U45" i="8"/>
  <c r="S45" i="8"/>
  <c r="Q45" i="8"/>
  <c r="O45" i="8"/>
  <c r="M45" i="8"/>
  <c r="K45" i="8"/>
  <c r="I45" i="8"/>
  <c r="G45" i="8"/>
  <c r="E45" i="8"/>
  <c r="AQ44" i="8"/>
  <c r="AO44" i="8"/>
  <c r="AM44" i="8"/>
  <c r="AK44" i="8"/>
  <c r="AI44" i="8"/>
  <c r="AG44" i="8"/>
  <c r="AE44" i="8"/>
  <c r="AC44" i="8"/>
  <c r="AA44" i="8"/>
  <c r="Y44" i="8"/>
  <c r="W44" i="8"/>
  <c r="U44" i="8"/>
  <c r="S44" i="8"/>
  <c r="Q44" i="8"/>
  <c r="O44" i="8"/>
  <c r="M44" i="8"/>
  <c r="K44" i="8"/>
  <c r="I44" i="8"/>
  <c r="G44" i="8"/>
  <c r="E44" i="8"/>
  <c r="AQ43" i="8"/>
  <c r="AO43" i="8"/>
  <c r="AM43" i="8"/>
  <c r="AK43" i="8"/>
  <c r="AI43" i="8"/>
  <c r="AG43" i="8"/>
  <c r="AE43" i="8"/>
  <c r="AC43" i="8"/>
  <c r="AA43" i="8"/>
  <c r="Y43" i="8"/>
  <c r="W43" i="8"/>
  <c r="U43" i="8"/>
  <c r="S43" i="8"/>
  <c r="Q43" i="8"/>
  <c r="O43" i="8"/>
  <c r="M43" i="8"/>
  <c r="K43" i="8"/>
  <c r="I43" i="8"/>
  <c r="G43" i="8"/>
  <c r="E43" i="8"/>
  <c r="AQ42" i="8"/>
  <c r="AO42" i="8"/>
  <c r="AM42" i="8"/>
  <c r="AK42" i="8"/>
  <c r="AI42" i="8"/>
  <c r="AG42" i="8"/>
  <c r="AE42" i="8"/>
  <c r="AC42" i="8"/>
  <c r="AA42" i="8"/>
  <c r="Y42" i="8"/>
  <c r="W42" i="8"/>
  <c r="U42" i="8"/>
  <c r="S42" i="8"/>
  <c r="Q42" i="8"/>
  <c r="O42" i="8"/>
  <c r="M42" i="8"/>
  <c r="K42" i="8"/>
  <c r="I42" i="8"/>
  <c r="G42" i="8"/>
  <c r="E42" i="8"/>
  <c r="AQ41" i="8"/>
  <c r="AO41" i="8"/>
  <c r="AM41" i="8"/>
  <c r="AK41" i="8"/>
  <c r="AI41" i="8"/>
  <c r="AG41" i="8"/>
  <c r="AE41" i="8"/>
  <c r="AC41" i="8"/>
  <c r="AA41" i="8"/>
  <c r="Y41" i="8"/>
  <c r="W41" i="8"/>
  <c r="U41" i="8"/>
  <c r="S41" i="8"/>
  <c r="Q41" i="8"/>
  <c r="O41" i="8"/>
  <c r="M41" i="8"/>
  <c r="K41" i="8"/>
  <c r="I41" i="8"/>
  <c r="G41" i="8"/>
  <c r="E41" i="8"/>
  <c r="AQ40" i="8"/>
  <c r="AO40" i="8"/>
  <c r="AM40" i="8"/>
  <c r="AK40" i="8"/>
  <c r="AI40" i="8"/>
  <c r="AG40" i="8"/>
  <c r="AE40" i="8"/>
  <c r="AC40" i="8"/>
  <c r="AA40" i="8"/>
  <c r="Y40" i="8"/>
  <c r="W40" i="8"/>
  <c r="U40" i="8"/>
  <c r="S40" i="8"/>
  <c r="Q40" i="8"/>
  <c r="O40" i="8"/>
  <c r="M40" i="8"/>
  <c r="K40" i="8"/>
  <c r="I40" i="8"/>
  <c r="G40" i="8"/>
  <c r="E40" i="8"/>
  <c r="AQ39" i="8"/>
  <c r="AO39" i="8"/>
  <c r="AM39" i="8"/>
  <c r="AK39" i="8"/>
  <c r="AI39" i="8"/>
  <c r="AG39" i="8"/>
  <c r="AE39" i="8"/>
  <c r="AC39" i="8"/>
  <c r="AA39" i="8"/>
  <c r="Y39" i="8"/>
  <c r="W39" i="8"/>
  <c r="U39" i="8"/>
  <c r="S39" i="8"/>
  <c r="Q39" i="8"/>
  <c r="O39" i="8"/>
  <c r="M39" i="8"/>
  <c r="K39" i="8"/>
  <c r="I39" i="8"/>
  <c r="G39" i="8"/>
  <c r="E39" i="8"/>
  <c r="AQ38" i="8"/>
  <c r="AO38" i="8"/>
  <c r="AM38" i="8"/>
  <c r="AK38" i="8"/>
  <c r="AI38" i="8"/>
  <c r="AG38" i="8"/>
  <c r="AE38" i="8"/>
  <c r="AC38" i="8"/>
  <c r="AA38" i="8"/>
  <c r="Y38" i="8"/>
  <c r="W38" i="8"/>
  <c r="U38" i="8"/>
  <c r="S38" i="8"/>
  <c r="Q38" i="8"/>
  <c r="O38" i="8"/>
  <c r="M38" i="8"/>
  <c r="K38" i="8"/>
  <c r="I38" i="8"/>
  <c r="G38" i="8"/>
  <c r="E38" i="8"/>
  <c r="AQ37" i="8"/>
  <c r="AO37" i="8"/>
  <c r="AM37" i="8"/>
  <c r="AK37" i="8"/>
  <c r="AI37" i="8"/>
  <c r="AG37" i="8"/>
  <c r="AE37" i="8"/>
  <c r="AC37" i="8"/>
  <c r="AA37" i="8"/>
  <c r="Y37" i="8"/>
  <c r="W37" i="8"/>
  <c r="U37" i="8"/>
  <c r="S37" i="8"/>
  <c r="Q37" i="8"/>
  <c r="O37" i="8"/>
  <c r="M37" i="8"/>
  <c r="K37" i="8"/>
  <c r="I37" i="8"/>
  <c r="G37" i="8"/>
  <c r="E37" i="8"/>
  <c r="AQ36" i="8"/>
  <c r="AO36" i="8"/>
  <c r="AM36" i="8"/>
  <c r="AK36" i="8"/>
  <c r="AI36" i="8"/>
  <c r="AG36" i="8"/>
  <c r="AE36" i="8"/>
  <c r="AC36" i="8"/>
  <c r="AA36" i="8"/>
  <c r="Y36" i="8"/>
  <c r="W36" i="8"/>
  <c r="U36" i="8"/>
  <c r="S36" i="8"/>
  <c r="Q36" i="8"/>
  <c r="O36" i="8"/>
  <c r="M36" i="8"/>
  <c r="K36" i="8"/>
  <c r="I36" i="8"/>
  <c r="G36" i="8"/>
  <c r="E36" i="8"/>
  <c r="AQ35" i="8"/>
  <c r="AO35" i="8"/>
  <c r="AM35" i="8"/>
  <c r="AK35" i="8"/>
  <c r="AI35" i="8"/>
  <c r="AG35" i="8"/>
  <c r="AE35" i="8"/>
  <c r="AC35" i="8"/>
  <c r="AA35" i="8"/>
  <c r="Y35" i="8"/>
  <c r="W35" i="8"/>
  <c r="U35" i="8"/>
  <c r="S35" i="8"/>
  <c r="Q35" i="8"/>
  <c r="O35" i="8"/>
  <c r="M35" i="8"/>
  <c r="K35" i="8"/>
  <c r="I35" i="8"/>
  <c r="G35" i="8"/>
  <c r="E35" i="8"/>
  <c r="AQ34" i="8"/>
  <c r="AO34" i="8"/>
  <c r="AM34" i="8"/>
  <c r="AK34" i="8"/>
  <c r="AI34" i="8"/>
  <c r="AG34" i="8"/>
  <c r="AE34" i="8"/>
  <c r="AC34" i="8"/>
  <c r="AA34" i="8"/>
  <c r="Y34" i="8"/>
  <c r="W34" i="8"/>
  <c r="U34" i="8"/>
  <c r="S34" i="8"/>
  <c r="Q34" i="8"/>
  <c r="O34" i="8"/>
  <c r="M34" i="8"/>
  <c r="K34" i="8"/>
  <c r="I34" i="8"/>
  <c r="G34" i="8"/>
  <c r="E34" i="8"/>
  <c r="AQ33" i="8"/>
  <c r="AO33" i="8"/>
  <c r="AM33" i="8"/>
  <c r="AK33" i="8"/>
  <c r="AI33" i="8"/>
  <c r="AG33" i="8"/>
  <c r="AE33" i="8"/>
  <c r="AC33" i="8"/>
  <c r="AA33" i="8"/>
  <c r="Y33" i="8"/>
  <c r="W33" i="8"/>
  <c r="U33" i="8"/>
  <c r="S33" i="8"/>
  <c r="Q33" i="8"/>
  <c r="O33" i="8"/>
  <c r="M33" i="8"/>
  <c r="K33" i="8"/>
  <c r="I33" i="8"/>
  <c r="G33" i="8"/>
  <c r="E33" i="8"/>
  <c r="AQ32" i="8"/>
  <c r="AO32" i="8"/>
  <c r="AM32" i="8"/>
  <c r="AK32" i="8"/>
  <c r="AI32" i="8"/>
  <c r="AG32" i="8"/>
  <c r="AE32" i="8"/>
  <c r="AC32" i="8"/>
  <c r="AA32" i="8"/>
  <c r="Y32" i="8"/>
  <c r="W32" i="8"/>
  <c r="U32" i="8"/>
  <c r="S32" i="8"/>
  <c r="Q32" i="8"/>
  <c r="O32" i="8"/>
  <c r="M32" i="8"/>
  <c r="K32" i="8"/>
  <c r="I32" i="8"/>
  <c r="G32" i="8"/>
  <c r="E32" i="8"/>
  <c r="AQ31" i="8"/>
  <c r="AO31" i="8"/>
  <c r="AM31" i="8"/>
  <c r="AK31" i="8"/>
  <c r="AI31" i="8"/>
  <c r="AG31" i="8"/>
  <c r="AE31" i="8"/>
  <c r="AC31" i="8"/>
  <c r="AA31" i="8"/>
  <c r="Y31" i="8"/>
  <c r="W31" i="8"/>
  <c r="U31" i="8"/>
  <c r="S31" i="8"/>
  <c r="Q31" i="8"/>
  <c r="O31" i="8"/>
  <c r="M31" i="8"/>
  <c r="K31" i="8"/>
  <c r="I31" i="8"/>
  <c r="G31" i="8"/>
  <c r="E31" i="8"/>
  <c r="AQ30" i="8"/>
  <c r="AO30" i="8"/>
  <c r="AM30" i="8"/>
  <c r="AK30" i="8"/>
  <c r="AI30" i="8"/>
  <c r="AG30" i="8"/>
  <c r="AE30" i="8"/>
  <c r="AC30" i="8"/>
  <c r="AA30" i="8"/>
  <c r="Y30" i="8"/>
  <c r="W30" i="8"/>
  <c r="U30" i="8"/>
  <c r="S30" i="8"/>
  <c r="Q30" i="8"/>
  <c r="O30" i="8"/>
  <c r="M30" i="8"/>
  <c r="K30" i="8"/>
  <c r="I30" i="8"/>
  <c r="G30" i="8"/>
  <c r="E30" i="8"/>
  <c r="AQ29" i="8"/>
  <c r="AO29" i="8"/>
  <c r="AM29" i="8"/>
  <c r="AK29" i="8"/>
  <c r="AI29" i="8"/>
  <c r="AG29" i="8"/>
  <c r="AE29" i="8"/>
  <c r="AC29" i="8"/>
  <c r="AA29" i="8"/>
  <c r="Y29" i="8"/>
  <c r="W29" i="8"/>
  <c r="U29" i="8"/>
  <c r="S29" i="8"/>
  <c r="Q29" i="8"/>
  <c r="O29" i="8"/>
  <c r="M29" i="8"/>
  <c r="K29" i="8"/>
  <c r="I29" i="8"/>
  <c r="G29" i="8"/>
  <c r="E29" i="8"/>
  <c r="AQ28" i="8"/>
  <c r="AO28" i="8"/>
  <c r="AM28" i="8"/>
  <c r="AK28" i="8"/>
  <c r="AI28" i="8"/>
  <c r="AG28" i="8"/>
  <c r="AE28" i="8"/>
  <c r="AC28" i="8"/>
  <c r="AA28" i="8"/>
  <c r="Y28" i="8"/>
  <c r="W28" i="8"/>
  <c r="U28" i="8"/>
  <c r="S28" i="8"/>
  <c r="Q28" i="8"/>
  <c r="O28" i="8"/>
  <c r="M28" i="8"/>
  <c r="K28" i="8"/>
  <c r="I28" i="8"/>
  <c r="G28" i="8"/>
  <c r="E28" i="8"/>
  <c r="AQ27" i="8"/>
  <c r="AO27" i="8"/>
  <c r="AM27" i="8"/>
  <c r="AK27" i="8"/>
  <c r="AI27" i="8"/>
  <c r="AG27" i="8"/>
  <c r="AE27" i="8"/>
  <c r="AC27" i="8"/>
  <c r="AA27" i="8"/>
  <c r="Y27" i="8"/>
  <c r="W27" i="8"/>
  <c r="U27" i="8"/>
  <c r="S27" i="8"/>
  <c r="Q27" i="8"/>
  <c r="O27" i="8"/>
  <c r="M27" i="8"/>
  <c r="K27" i="8"/>
  <c r="I27" i="8"/>
  <c r="G27" i="8"/>
  <c r="E27" i="8"/>
  <c r="AQ26" i="8"/>
  <c r="AO26" i="8"/>
  <c r="AM26" i="8"/>
  <c r="AK26" i="8"/>
  <c r="AI26" i="8"/>
  <c r="AG26" i="8"/>
  <c r="AE26" i="8"/>
  <c r="AC26" i="8"/>
  <c r="AA26" i="8"/>
  <c r="Y26" i="8"/>
  <c r="W26" i="8"/>
  <c r="U26" i="8"/>
  <c r="S26" i="8"/>
  <c r="Q26" i="8"/>
  <c r="O26" i="8"/>
  <c r="M26" i="8"/>
  <c r="K26" i="8"/>
  <c r="I26" i="8"/>
  <c r="G26" i="8"/>
  <c r="E26" i="8"/>
  <c r="AQ25" i="8"/>
  <c r="AO25" i="8"/>
  <c r="AM25" i="8"/>
  <c r="AK25" i="8"/>
  <c r="AI25" i="8"/>
  <c r="AG25" i="8"/>
  <c r="AE25" i="8"/>
  <c r="AC25" i="8"/>
  <c r="AA25" i="8"/>
  <c r="Y25" i="8"/>
  <c r="W25" i="8"/>
  <c r="U25" i="8"/>
  <c r="S25" i="8"/>
  <c r="Q25" i="8"/>
  <c r="O25" i="8"/>
  <c r="M25" i="8"/>
  <c r="K25" i="8"/>
  <c r="I25" i="8"/>
  <c r="G25" i="8"/>
  <c r="E25" i="8"/>
  <c r="AQ24" i="8"/>
  <c r="AO24" i="8"/>
  <c r="AM24" i="8"/>
  <c r="AK24" i="8"/>
  <c r="AI24" i="8"/>
  <c r="AG24" i="8"/>
  <c r="AE24" i="8"/>
  <c r="AC24" i="8"/>
  <c r="AA24" i="8"/>
  <c r="Y24" i="8"/>
  <c r="W24" i="8"/>
  <c r="U24" i="8"/>
  <c r="S24" i="8"/>
  <c r="Q24" i="8"/>
  <c r="O24" i="8"/>
  <c r="M24" i="8"/>
  <c r="K24" i="8"/>
  <c r="I24" i="8"/>
  <c r="G24" i="8"/>
  <c r="E24" i="8"/>
  <c r="AQ23" i="8"/>
  <c r="AO23" i="8"/>
  <c r="AM23" i="8"/>
  <c r="AK23" i="8"/>
  <c r="AI23" i="8"/>
  <c r="AG23" i="8"/>
  <c r="AE23" i="8"/>
  <c r="AC23" i="8"/>
  <c r="AA23" i="8"/>
  <c r="Y23" i="8"/>
  <c r="W23" i="8"/>
  <c r="U23" i="8"/>
  <c r="S23" i="8"/>
  <c r="Q23" i="8"/>
  <c r="O23" i="8"/>
  <c r="M23" i="8"/>
  <c r="K23" i="8"/>
  <c r="I23" i="8"/>
  <c r="G23" i="8"/>
  <c r="E23" i="8"/>
  <c r="AQ22" i="8"/>
  <c r="AO22" i="8"/>
  <c r="AM22" i="8"/>
  <c r="AK22" i="8"/>
  <c r="AI22" i="8"/>
  <c r="AG22" i="8"/>
  <c r="AE22" i="8"/>
  <c r="AC22" i="8"/>
  <c r="AA22" i="8"/>
  <c r="Y22" i="8"/>
  <c r="W22" i="8"/>
  <c r="U22" i="8"/>
  <c r="S22" i="8"/>
  <c r="Q22" i="8"/>
  <c r="O22" i="8"/>
  <c r="M22" i="8"/>
  <c r="K22" i="8"/>
  <c r="I22" i="8"/>
  <c r="G22" i="8"/>
  <c r="E22" i="8"/>
  <c r="AQ21" i="8"/>
  <c r="AO21" i="8"/>
  <c r="AM21" i="8"/>
  <c r="AK21" i="8"/>
  <c r="AI21" i="8"/>
  <c r="AG21" i="8"/>
  <c r="AE21" i="8"/>
  <c r="AC21" i="8"/>
  <c r="AA21" i="8"/>
  <c r="Y21" i="8"/>
  <c r="W21" i="8"/>
  <c r="U21" i="8"/>
  <c r="S21" i="8"/>
  <c r="Q21" i="8"/>
  <c r="O21" i="8"/>
  <c r="M21" i="8"/>
  <c r="K21" i="8"/>
  <c r="I21" i="8"/>
  <c r="G21" i="8"/>
  <c r="E21" i="8"/>
  <c r="AQ20" i="8"/>
  <c r="AO20" i="8"/>
  <c r="AM20" i="8"/>
  <c r="AK20" i="8"/>
  <c r="AI20" i="8"/>
  <c r="AG20" i="8"/>
  <c r="AE20" i="8"/>
  <c r="AC20" i="8"/>
  <c r="AA20" i="8"/>
  <c r="Y20" i="8"/>
  <c r="W20" i="8"/>
  <c r="U20" i="8"/>
  <c r="S20" i="8"/>
  <c r="Q20" i="8"/>
  <c r="O20" i="8"/>
  <c r="M20" i="8"/>
  <c r="K20" i="8"/>
  <c r="I20" i="8"/>
  <c r="G20" i="8"/>
  <c r="E20" i="8"/>
  <c r="AQ19" i="8"/>
  <c r="AO19" i="8"/>
  <c r="AM19" i="8"/>
  <c r="AK19" i="8"/>
  <c r="AI19" i="8"/>
  <c r="AG19" i="8"/>
  <c r="AE19" i="8"/>
  <c r="AC19" i="8"/>
  <c r="AA19" i="8"/>
  <c r="Y19" i="8"/>
  <c r="W19" i="8"/>
  <c r="U19" i="8"/>
  <c r="S19" i="8"/>
  <c r="Q19" i="8"/>
  <c r="O19" i="8"/>
  <c r="M19" i="8"/>
  <c r="K19" i="8"/>
  <c r="I19" i="8"/>
  <c r="G19" i="8"/>
  <c r="E19" i="8"/>
  <c r="AQ18" i="8"/>
  <c r="AO18" i="8"/>
  <c r="AM18" i="8"/>
  <c r="AK18" i="8"/>
  <c r="AI18" i="8"/>
  <c r="AG18" i="8"/>
  <c r="AE18" i="8"/>
  <c r="AC18" i="8"/>
  <c r="AA18" i="8"/>
  <c r="Y18" i="8"/>
  <c r="W18" i="8"/>
  <c r="U18" i="8"/>
  <c r="S18" i="8"/>
  <c r="Q18" i="8"/>
  <c r="O18" i="8"/>
  <c r="M18" i="8"/>
  <c r="K18" i="8"/>
  <c r="I18" i="8"/>
  <c r="G18" i="8"/>
  <c r="E18" i="8"/>
  <c r="AQ17" i="8"/>
  <c r="AO17" i="8"/>
  <c r="AM17" i="8"/>
  <c r="AK17" i="8"/>
  <c r="AI17" i="8"/>
  <c r="AG17" i="8"/>
  <c r="AE17" i="8"/>
  <c r="AC17" i="8"/>
  <c r="AA17" i="8"/>
  <c r="Y17" i="8"/>
  <c r="W17" i="8"/>
  <c r="U17" i="8"/>
  <c r="S17" i="8"/>
  <c r="Q17" i="8"/>
  <c r="O17" i="8"/>
  <c r="M17" i="8"/>
  <c r="K17" i="8"/>
  <c r="I17" i="8"/>
  <c r="G17" i="8"/>
  <c r="E17" i="8"/>
  <c r="AQ16" i="8"/>
  <c r="AO16" i="8"/>
  <c r="AM16" i="8"/>
  <c r="AK16" i="8"/>
  <c r="AI16" i="8"/>
  <c r="AG16" i="8"/>
  <c r="AE16" i="8"/>
  <c r="AC16" i="8"/>
  <c r="AA16" i="8"/>
  <c r="Y16" i="8"/>
  <c r="W16" i="8"/>
  <c r="U16" i="8"/>
  <c r="S16" i="8"/>
  <c r="Q16" i="8"/>
  <c r="O16" i="8"/>
  <c r="M16" i="8"/>
  <c r="K16" i="8"/>
  <c r="I16" i="8"/>
  <c r="G16" i="8"/>
  <c r="E16" i="8"/>
  <c r="AQ15" i="8"/>
  <c r="AO15" i="8"/>
  <c r="AM15" i="8"/>
  <c r="AK15" i="8"/>
  <c r="AI15" i="8"/>
  <c r="AG15" i="8"/>
  <c r="AE15" i="8"/>
  <c r="AC15" i="8"/>
  <c r="AA15" i="8"/>
  <c r="Y15" i="8"/>
  <c r="W15" i="8"/>
  <c r="U15" i="8"/>
  <c r="S15" i="8"/>
  <c r="Q15" i="8"/>
  <c r="O15" i="8"/>
  <c r="M15" i="8"/>
  <c r="K15" i="8"/>
  <c r="I15" i="8"/>
  <c r="G15" i="8"/>
  <c r="E15" i="8"/>
  <c r="AQ14" i="8"/>
  <c r="AO14" i="8"/>
  <c r="AM14" i="8"/>
  <c r="AK14" i="8"/>
  <c r="AI14" i="8"/>
  <c r="AG14" i="8"/>
  <c r="AE14" i="8"/>
  <c r="AC14" i="8"/>
  <c r="AA14" i="8"/>
  <c r="Y14" i="8"/>
  <c r="W14" i="8"/>
  <c r="U14" i="8"/>
  <c r="S14" i="8"/>
  <c r="Q14" i="8"/>
  <c r="O14" i="8"/>
  <c r="M14" i="8"/>
  <c r="K14" i="8"/>
  <c r="I14" i="8"/>
  <c r="G14" i="8"/>
  <c r="E14" i="8"/>
  <c r="AQ13" i="8"/>
  <c r="AO13" i="8"/>
  <c r="AM13" i="8"/>
  <c r="AK13" i="8"/>
  <c r="AI13" i="8"/>
  <c r="AG13" i="8"/>
  <c r="AE13" i="8"/>
  <c r="AC13" i="8"/>
  <c r="AA13" i="8"/>
  <c r="Y13" i="8"/>
  <c r="W13" i="8"/>
  <c r="U13" i="8"/>
  <c r="S13" i="8"/>
  <c r="Q13" i="8"/>
  <c r="O13" i="8"/>
  <c r="M13" i="8"/>
  <c r="K13" i="8"/>
  <c r="I13" i="8"/>
  <c r="G13" i="8"/>
  <c r="E13" i="8"/>
  <c r="AQ12" i="8"/>
  <c r="AO12" i="8"/>
  <c r="AM12" i="8"/>
  <c r="AK12" i="8"/>
  <c r="AI12" i="8"/>
  <c r="AI1" i="8" s="1"/>
  <c r="AG12" i="8"/>
  <c r="AE12" i="8"/>
  <c r="AE1" i="8" s="1"/>
  <c r="AC12" i="8"/>
  <c r="AA12" i="8"/>
  <c r="Y12" i="8"/>
  <c r="W12" i="8"/>
  <c r="U12" i="8"/>
  <c r="S12" i="8"/>
  <c r="Q12" i="8"/>
  <c r="Q1" i="8" s="1"/>
  <c r="Q3" i="8" s="1"/>
  <c r="O12" i="8"/>
  <c r="O1" i="8" s="1"/>
  <c r="O3" i="8" s="1"/>
  <c r="M12" i="8"/>
  <c r="K12" i="8"/>
  <c r="I12" i="8"/>
  <c r="G12" i="8"/>
  <c r="E12" i="8"/>
  <c r="AQ10" i="8"/>
  <c r="AO10" i="8"/>
  <c r="AM10" i="8"/>
  <c r="AK10" i="8"/>
  <c r="AI10" i="8"/>
  <c r="AG10" i="8"/>
  <c r="AE10" i="8"/>
  <c r="AC10" i="8"/>
  <c r="AA10" i="8"/>
  <c r="Y10" i="8"/>
  <c r="W10" i="8"/>
  <c r="U10" i="8"/>
  <c r="S10" i="8"/>
  <c r="Q10" i="8"/>
  <c r="O10" i="8"/>
  <c r="M10" i="8"/>
  <c r="K10" i="8"/>
  <c r="I10" i="8"/>
  <c r="G10" i="8"/>
  <c r="E10" i="8"/>
  <c r="J58" i="7"/>
  <c r="I58" i="7"/>
  <c r="H58" i="7"/>
  <c r="E58" i="7"/>
  <c r="D58" i="7"/>
  <c r="E60" i="7"/>
  <c r="AG1" i="8" l="1"/>
  <c r="AG3" i="8" s="1"/>
  <c r="M1" i="8"/>
  <c r="M3" i="8" s="1"/>
  <c r="AC1" i="8"/>
  <c r="AC3" i="8" s="1"/>
  <c r="H60" i="7"/>
  <c r="J60" i="7"/>
  <c r="D60" i="7"/>
  <c r="I60" i="7"/>
  <c r="L60" i="7"/>
  <c r="L61" i="7" s="1"/>
  <c r="AI3" i="8"/>
  <c r="S1" i="8"/>
  <c r="S3" i="8" s="1"/>
  <c r="AM2" i="8"/>
  <c r="AE3" i="8"/>
  <c r="B59" i="7"/>
  <c r="J61" i="7" s="1"/>
  <c r="E1" i="8"/>
  <c r="E2" i="8" s="1"/>
  <c r="U1" i="8"/>
  <c r="U2" i="8" s="1"/>
  <c r="AK1" i="8"/>
  <c r="AK2" i="8" s="1"/>
  <c r="G1" i="8"/>
  <c r="G2" i="8" s="1"/>
  <c r="W1" i="8"/>
  <c r="W2" i="8" s="1"/>
  <c r="AM1" i="8"/>
  <c r="O2" i="8"/>
  <c r="O5" i="8" s="1"/>
  <c r="AE2" i="8"/>
  <c r="AE5" i="8" s="1"/>
  <c r="AM3" i="8"/>
  <c r="I1" i="8"/>
  <c r="I2" i="8" s="1"/>
  <c r="Y1" i="8"/>
  <c r="Y2" i="8" s="1"/>
  <c r="AO1" i="8"/>
  <c r="AO2" i="8" s="1"/>
  <c r="Q2" i="8"/>
  <c r="Q5" i="8" s="1"/>
  <c r="AG2" i="8"/>
  <c r="K1" i="8"/>
  <c r="K2" i="8" s="1"/>
  <c r="AA1" i="8"/>
  <c r="AA2" i="8" s="1"/>
  <c r="AQ1" i="8"/>
  <c r="AQ2" i="8" s="1"/>
  <c r="AI2" i="8"/>
  <c r="AI6" i="8" s="1"/>
  <c r="D61" i="7"/>
  <c r="H61" i="7"/>
  <c r="I61" i="7"/>
  <c r="AC2" i="8" l="1"/>
  <c r="AC5" i="8" s="1"/>
  <c r="S2" i="8"/>
  <c r="S5" i="8" s="1"/>
  <c r="M2" i="8"/>
  <c r="M5" i="8" s="1"/>
  <c r="Y3" i="8"/>
  <c r="AM6" i="8"/>
  <c r="AE4" i="8"/>
  <c r="AG4" i="8"/>
  <c r="AG6" i="8"/>
  <c r="Y4" i="8"/>
  <c r="Y6" i="8"/>
  <c r="AI5" i="8"/>
  <c r="AE6" i="8"/>
  <c r="AI4" i="8"/>
  <c r="I3" i="8"/>
  <c r="I6" i="8" s="1"/>
  <c r="AM4" i="8"/>
  <c r="Y5" i="8"/>
  <c r="AG5" i="8"/>
  <c r="AM5" i="8"/>
  <c r="E61" i="7"/>
  <c r="M62" i="7" s="1"/>
  <c r="AK3" i="8"/>
  <c r="AK6" i="8" s="1"/>
  <c r="G3" i="8"/>
  <c r="G5" i="8" s="1"/>
  <c r="W3" i="8"/>
  <c r="W5" i="8" s="1"/>
  <c r="O4" i="8"/>
  <c r="O6" i="8"/>
  <c r="AQ3" i="8"/>
  <c r="AQ5" i="8" s="1"/>
  <c r="U3" i="8"/>
  <c r="U4" i="8" s="1"/>
  <c r="AA3" i="8"/>
  <c r="AA5" i="8" s="1"/>
  <c r="Q4" i="8"/>
  <c r="E3" i="8"/>
  <c r="E4" i="8" s="1"/>
  <c r="K3" i="8"/>
  <c r="K6" i="8" s="1"/>
  <c r="AO3" i="8"/>
  <c r="AO5" i="8" s="1"/>
  <c r="Q6" i="8"/>
  <c r="M6" i="8" l="1"/>
  <c r="AC6" i="8"/>
  <c r="M61" i="7"/>
  <c r="M63" i="7" s="1"/>
  <c r="AK4" i="8"/>
  <c r="G4" i="8"/>
  <c r="G6" i="8"/>
  <c r="AC4" i="8"/>
  <c r="S4" i="8"/>
  <c r="W6" i="8"/>
  <c r="S6" i="8"/>
  <c r="M4" i="8"/>
  <c r="I4" i="8"/>
  <c r="I5" i="8"/>
  <c r="AA6" i="8"/>
  <c r="W4" i="8"/>
  <c r="AK5" i="8"/>
  <c r="E5" i="8"/>
  <c r="E6" i="8"/>
  <c r="U5" i="8"/>
  <c r="AQ6" i="8"/>
  <c r="AQ4" i="8"/>
  <c r="AO4" i="8"/>
  <c r="AO6" i="8"/>
  <c r="AA4" i="8"/>
  <c r="K5" i="8"/>
  <c r="U6" i="8"/>
  <c r="K4" i="8"/>
  <c r="L27" i="7"/>
  <c r="J27" i="7"/>
  <c r="I27" i="7"/>
  <c r="H27" i="7"/>
  <c r="E27" i="7"/>
  <c r="D27" i="7"/>
  <c r="B26" i="7"/>
  <c r="L29" i="7" l="1"/>
  <c r="L30" i="7" s="1"/>
  <c r="J29" i="7"/>
  <c r="H29" i="7"/>
  <c r="I29" i="7"/>
  <c r="D29" i="7"/>
  <c r="B28" i="7"/>
  <c r="I30" i="7" s="1"/>
  <c r="E29" i="7"/>
  <c r="J30" i="7" l="1"/>
  <c r="D30" i="7"/>
  <c r="E30" i="7"/>
  <c r="M31" i="7" s="1"/>
  <c r="H30" i="7"/>
  <c r="M30" i="7" l="1"/>
  <c r="M32" i="7" s="1"/>
  <c r="CG21" i="6"/>
  <c r="CF21" i="6"/>
  <c r="CE21" i="6"/>
  <c r="CD21" i="6"/>
  <c r="CC21" i="6"/>
  <c r="CB21" i="6"/>
  <c r="CA21" i="6"/>
  <c r="BZ21" i="6"/>
  <c r="CI21" i="6" s="1"/>
  <c r="CI23" i="6" s="1"/>
  <c r="C36" i="5" s="1"/>
  <c r="CG20" i="6"/>
  <c r="CF20" i="6"/>
  <c r="CE20" i="6"/>
  <c r="CD20" i="6"/>
  <c r="CC20" i="6"/>
  <c r="CB20" i="6"/>
  <c r="CA20" i="6"/>
  <c r="BZ20" i="6"/>
  <c r="BZ17" i="6"/>
  <c r="CI17" i="6" s="1"/>
  <c r="BZ16" i="6"/>
  <c r="D26" i="5" l="1"/>
  <c r="C26" i="5"/>
  <c r="H25" i="5"/>
  <c r="J25" i="5" s="1"/>
  <c r="D24" i="5"/>
  <c r="E24" i="5" s="1"/>
  <c r="C24" i="5"/>
  <c r="H23" i="5"/>
  <c r="J23" i="5" s="1"/>
  <c r="D22" i="5"/>
  <c r="C22" i="5"/>
  <c r="H21" i="5"/>
  <c r="J21" i="5" s="1"/>
  <c r="D20" i="5"/>
  <c r="C20" i="5"/>
  <c r="J19" i="5"/>
  <c r="H19" i="5"/>
  <c r="C18" i="5"/>
  <c r="D16" i="5"/>
  <c r="E16" i="5" s="1"/>
  <c r="C16" i="5"/>
  <c r="H15" i="5"/>
  <c r="J15" i="5" s="1"/>
  <c r="D14" i="5"/>
  <c r="C14" i="5"/>
  <c r="H13" i="5"/>
  <c r="J13" i="5" s="1"/>
  <c r="D12" i="5"/>
  <c r="C12" i="5"/>
  <c r="D10" i="5"/>
  <c r="C10" i="5"/>
  <c r="E10" i="5" s="1"/>
  <c r="H9" i="5"/>
  <c r="J9" i="5" s="1"/>
  <c r="D8" i="5"/>
  <c r="C8" i="5"/>
  <c r="J7" i="5"/>
  <c r="H7" i="5"/>
  <c r="D6" i="5"/>
  <c r="C6" i="5"/>
  <c r="J5" i="5"/>
  <c r="H5" i="5"/>
  <c r="E12" i="5" l="1"/>
  <c r="C28" i="5"/>
  <c r="E8" i="5"/>
  <c r="E20" i="5"/>
  <c r="E26" i="5"/>
  <c r="E22" i="5"/>
  <c r="E14" i="5"/>
  <c r="E6" i="5"/>
  <c r="L27" i="1" l="1"/>
  <c r="K27" i="1"/>
  <c r="E27" i="1" l="1"/>
  <c r="L32" i="1"/>
  <c r="K32" i="1"/>
  <c r="L31" i="1"/>
  <c r="K31" i="1"/>
  <c r="F31" i="4" l="1"/>
  <c r="J31" i="4"/>
  <c r="F30" i="4"/>
  <c r="J30" i="4"/>
  <c r="F29" i="4"/>
  <c r="J29" i="4"/>
  <c r="F28" i="4"/>
  <c r="F27" i="4"/>
  <c r="F26" i="4"/>
  <c r="F25" i="4"/>
  <c r="F24" i="4"/>
  <c r="F23" i="4"/>
  <c r="F22" i="4"/>
  <c r="F21" i="4"/>
  <c r="F20" i="4"/>
  <c r="F19" i="4"/>
  <c r="F18" i="4"/>
  <c r="F17" i="4"/>
  <c r="F16" i="4"/>
  <c r="F15" i="4"/>
  <c r="F14" i="4"/>
  <c r="F13" i="4"/>
  <c r="F12" i="4"/>
  <c r="F11" i="4"/>
  <c r="F10" i="4"/>
  <c r="F9" i="4"/>
  <c r="F8" i="4"/>
  <c r="F7" i="4"/>
  <c r="F6" i="4"/>
  <c r="F5" i="4"/>
  <c r="F4" i="4"/>
  <c r="F3" i="4"/>
  <c r="F2" i="4"/>
  <c r="F32" i="4" l="1"/>
  <c r="G29" i="4"/>
  <c r="H29" i="4" s="1"/>
  <c r="I29" i="4" s="1"/>
  <c r="G30" i="4"/>
  <c r="H30" i="4" s="1"/>
  <c r="I30" i="4" s="1"/>
  <c r="G31" i="4"/>
  <c r="H31" i="4" s="1"/>
  <c r="I31" i="4" s="1"/>
  <c r="L20" i="1"/>
  <c r="K20" i="1"/>
  <c r="C32" i="3"/>
  <c r="C22" i="3"/>
  <c r="G21" i="3"/>
  <c r="I21" i="3" s="1"/>
  <c r="C20" i="3"/>
  <c r="G19" i="3"/>
  <c r="I19" i="3" s="1"/>
  <c r="C18" i="3"/>
  <c r="G17" i="3"/>
  <c r="I17" i="3" s="1"/>
  <c r="C16" i="3"/>
  <c r="E25" i="1" s="1"/>
  <c r="G15" i="3"/>
  <c r="I15" i="3" s="1"/>
  <c r="C14" i="3"/>
  <c r="G13" i="3"/>
  <c r="I13" i="3" s="1"/>
  <c r="C12" i="3"/>
  <c r="E32" i="1" s="1"/>
  <c r="G11" i="3"/>
  <c r="I11" i="3" s="1"/>
  <c r="C10" i="3"/>
  <c r="E31" i="1" s="1"/>
  <c r="C8" i="3"/>
  <c r="G7" i="3"/>
  <c r="I7" i="3" s="1"/>
  <c r="C6" i="3"/>
  <c r="G5" i="3"/>
  <c r="I5" i="3" s="1"/>
  <c r="C4" i="3"/>
  <c r="G3" i="3"/>
  <c r="I3" i="3" s="1"/>
  <c r="L30" i="1"/>
  <c r="K30" i="1"/>
  <c r="L29" i="1"/>
  <c r="K29" i="1"/>
  <c r="E29" i="1"/>
  <c r="L28" i="1"/>
  <c r="K28" i="1"/>
  <c r="L26" i="1"/>
  <c r="K26" i="1"/>
  <c r="D26" i="1"/>
  <c r="L25" i="1"/>
  <c r="K25" i="1"/>
  <c r="L24" i="1"/>
  <c r="K24" i="1"/>
  <c r="E24" i="1"/>
  <c r="L22" i="1"/>
  <c r="K22" i="1"/>
  <c r="L21" i="1"/>
  <c r="K21" i="1"/>
  <c r="L18" i="1"/>
  <c r="K18" i="1"/>
  <c r="L17" i="1"/>
  <c r="K17" i="1"/>
  <c r="E17" i="1"/>
  <c r="L16" i="1"/>
  <c r="K16" i="1"/>
  <c r="E16" i="1"/>
  <c r="L15" i="1"/>
  <c r="K15" i="1"/>
  <c r="E15" i="1"/>
  <c r="L19" i="1"/>
  <c r="K19" i="1"/>
  <c r="L14" i="1"/>
  <c r="K14" i="1"/>
  <c r="E14" i="1"/>
  <c r="L13" i="1"/>
  <c r="K13" i="1"/>
  <c r="E13" i="1"/>
  <c r="L12" i="1"/>
  <c r="K12" i="1"/>
  <c r="L11" i="1"/>
  <c r="K11" i="1"/>
  <c r="L10" i="1"/>
  <c r="K10" i="1"/>
  <c r="L9" i="1"/>
  <c r="K9" i="1"/>
  <c r="E9" i="1"/>
  <c r="L8" i="1"/>
  <c r="K8" i="1"/>
  <c r="E8" i="1"/>
  <c r="L7" i="1"/>
  <c r="K7" i="1"/>
  <c r="E7" i="1"/>
  <c r="L6" i="1"/>
  <c r="K6" i="1"/>
  <c r="J2" i="1"/>
  <c r="F27" i="1" s="1"/>
  <c r="H27" i="1" s="1"/>
  <c r="J1" i="1"/>
  <c r="J4" i="1" s="1"/>
  <c r="J22" i="1" l="1"/>
  <c r="J23" i="1"/>
  <c r="E20" i="1"/>
  <c r="G27" i="1"/>
  <c r="I27" i="1" s="1"/>
  <c r="J27" i="1" s="1"/>
  <c r="F31" i="1"/>
  <c r="F32" i="1"/>
  <c r="H32" i="1" s="1"/>
  <c r="F20" i="1"/>
  <c r="F25" i="1"/>
  <c r="F17" i="1"/>
  <c r="F16" i="1"/>
  <c r="H16" i="1" s="1"/>
  <c r="F8" i="1"/>
  <c r="F30" i="1"/>
  <c r="F24" i="1"/>
  <c r="F15" i="1"/>
  <c r="F19" i="1"/>
  <c r="F29" i="1"/>
  <c r="F28" i="1"/>
  <c r="F21" i="1"/>
  <c r="F14" i="1"/>
  <c r="F10" i="1"/>
  <c r="F6" i="1"/>
  <c r="F26" i="1"/>
  <c r="H26" i="1" s="1"/>
  <c r="F18" i="1"/>
  <c r="F13" i="1"/>
  <c r="F12" i="1"/>
  <c r="H12" i="1" s="1"/>
  <c r="F9" i="1"/>
  <c r="F7" i="1"/>
  <c r="G7" i="1" s="1"/>
  <c r="J3" i="1"/>
  <c r="E6" i="1"/>
  <c r="E10" i="1"/>
  <c r="H10" i="1" s="1"/>
  <c r="E21" i="1"/>
  <c r="E28" i="1"/>
  <c r="E19" i="1"/>
  <c r="E30" i="1"/>
  <c r="E18" i="1"/>
  <c r="E26" i="1"/>
  <c r="D15" i="9" l="1"/>
  <c r="G15" i="9" s="1"/>
  <c r="I15" i="9" s="1"/>
  <c r="J15" i="9" s="1"/>
  <c r="D19" i="4"/>
  <c r="H18" i="1"/>
  <c r="H20" i="1"/>
  <c r="H30" i="1"/>
  <c r="H19" i="1"/>
  <c r="H28" i="1"/>
  <c r="H6" i="1"/>
  <c r="H21" i="1"/>
  <c r="G29" i="1"/>
  <c r="H29" i="1"/>
  <c r="G24" i="1"/>
  <c r="H24" i="1"/>
  <c r="G31" i="1"/>
  <c r="H31" i="1"/>
  <c r="G13" i="1"/>
  <c r="H13" i="1"/>
  <c r="G17" i="1"/>
  <c r="H17" i="1"/>
  <c r="G14" i="1"/>
  <c r="H14" i="1"/>
  <c r="G8" i="1"/>
  <c r="H8" i="1"/>
  <c r="G25" i="1"/>
  <c r="H25" i="1"/>
  <c r="G15" i="1"/>
  <c r="H15" i="1"/>
  <c r="G9" i="1"/>
  <c r="H9" i="1"/>
  <c r="H7" i="1"/>
  <c r="I7" i="1" s="1"/>
  <c r="J7" i="1" s="1"/>
  <c r="G19" i="1"/>
  <c r="G30" i="1"/>
  <c r="G32" i="1"/>
  <c r="I32" i="1" s="1"/>
  <c r="J32" i="1" s="1"/>
  <c r="G20" i="1"/>
  <c r="G10" i="1"/>
  <c r="G18" i="1"/>
  <c r="G26" i="1"/>
  <c r="G12" i="1"/>
  <c r="G28" i="1"/>
  <c r="G21" i="1"/>
  <c r="G6" i="1"/>
  <c r="G16" i="1"/>
  <c r="I18" i="1" l="1"/>
  <c r="J18" i="1" s="1"/>
  <c r="D17" i="9"/>
  <c r="G17" i="9" s="1"/>
  <c r="I17" i="9" s="1"/>
  <c r="J17" i="9" s="1"/>
  <c r="I17" i="1"/>
  <c r="J17" i="1" s="1"/>
  <c r="I30" i="1"/>
  <c r="J30" i="1" s="1"/>
  <c r="I9" i="1"/>
  <c r="J9" i="1" s="1"/>
  <c r="I29" i="1"/>
  <c r="J29" i="1" s="1"/>
  <c r="I14" i="1"/>
  <c r="J14" i="1" s="1"/>
  <c r="I24" i="1"/>
  <c r="J24" i="1" s="1"/>
  <c r="I19" i="1"/>
  <c r="I15" i="1"/>
  <c r="J15" i="1" s="1"/>
  <c r="D16" i="4"/>
  <c r="G16" i="4" s="1"/>
  <c r="H16" i="4" s="1"/>
  <c r="I16" i="4" s="1"/>
  <c r="I8" i="1"/>
  <c r="J8" i="1" s="1"/>
  <c r="I31" i="1"/>
  <c r="J31" i="1" s="1"/>
  <c r="I13" i="1"/>
  <c r="J13" i="1" s="1"/>
  <c r="I25" i="1"/>
  <c r="J25" i="1" s="1"/>
  <c r="D7" i="4"/>
  <c r="I20" i="1"/>
  <c r="J20" i="1" s="1"/>
  <c r="I10" i="1"/>
  <c r="J10" i="1" s="1"/>
  <c r="I12" i="1"/>
  <c r="J12" i="1" s="1"/>
  <c r="I16" i="1"/>
  <c r="J16" i="1" s="1"/>
  <c r="I21" i="1"/>
  <c r="I26" i="1"/>
  <c r="J26" i="1" s="1"/>
  <c r="I28" i="1"/>
  <c r="J28" i="1" s="1"/>
  <c r="I6" i="1"/>
  <c r="J6" i="1" s="1"/>
  <c r="J21" i="1" l="1"/>
  <c r="J19" i="1"/>
  <c r="D6" i="9"/>
  <c r="G6" i="9" s="1"/>
  <c r="I6" i="9" s="1"/>
  <c r="J6" i="9" s="1"/>
  <c r="D3" i="9"/>
  <c r="G3" i="9" s="1"/>
  <c r="I3" i="9" s="1"/>
  <c r="D4" i="9"/>
  <c r="G4" i="9" s="1"/>
  <c r="I4" i="9" s="1"/>
  <c r="J4" i="9" s="1"/>
  <c r="D21" i="9"/>
  <c r="G21" i="9" s="1"/>
  <c r="I21" i="9" s="1"/>
  <c r="J21" i="9" s="1"/>
  <c r="D11" i="9"/>
  <c r="G11" i="9" s="1"/>
  <c r="I11" i="9" s="1"/>
  <c r="J11" i="9" s="1"/>
  <c r="D19" i="9"/>
  <c r="G19" i="9" s="1"/>
  <c r="I19" i="9" s="1"/>
  <c r="J19" i="9" s="1"/>
  <c r="J16" i="4"/>
  <c r="D21" i="4"/>
  <c r="J21" i="4" s="1"/>
  <c r="D26" i="4"/>
  <c r="J26" i="4" s="1"/>
  <c r="D12" i="9"/>
  <c r="G12" i="9" s="1"/>
  <c r="I12" i="9" s="1"/>
  <c r="J12" i="9" s="1"/>
  <c r="D10" i="4"/>
  <c r="J10" i="4" s="1"/>
  <c r="D5" i="4"/>
  <c r="J5" i="4" s="1"/>
  <c r="D24" i="4"/>
  <c r="J24" i="4" s="1"/>
  <c r="D9" i="4"/>
  <c r="G9" i="4" s="1"/>
  <c r="H9" i="4" s="1"/>
  <c r="I9" i="4" s="1"/>
  <c r="D12" i="4"/>
  <c r="J12" i="4" s="1"/>
  <c r="D14" i="9"/>
  <c r="G14" i="9" s="1"/>
  <c r="I14" i="9" s="1"/>
  <c r="J14" i="9" s="1"/>
  <c r="D3" i="4"/>
  <c r="J3" i="4" s="1"/>
  <c r="D10" i="9"/>
  <c r="G10" i="9" s="1"/>
  <c r="I10" i="9" s="1"/>
  <c r="J10" i="9" s="1"/>
  <c r="D2" i="4"/>
  <c r="G7" i="4"/>
  <c r="H7" i="4" s="1"/>
  <c r="I7" i="4" s="1"/>
  <c r="J7" i="4"/>
  <c r="D18" i="4"/>
  <c r="D11" i="4"/>
  <c r="D23" i="4"/>
  <c r="J23" i="4" s="1"/>
  <c r="D27" i="4"/>
  <c r="G27" i="4" s="1"/>
  <c r="H27" i="4" s="1"/>
  <c r="I27" i="4" s="1"/>
  <c r="J19" i="4"/>
  <c r="G19" i="4"/>
  <c r="H19" i="4" s="1"/>
  <c r="I19" i="4" s="1"/>
  <c r="G13" i="4"/>
  <c r="H13" i="4" s="1"/>
  <c r="I13" i="4" s="1"/>
  <c r="J13" i="4"/>
  <c r="G26" i="4" l="1"/>
  <c r="H26" i="4" s="1"/>
  <c r="I26" i="4" s="1"/>
  <c r="G21" i="4"/>
  <c r="H21" i="4" s="1"/>
  <c r="I21" i="4" s="1"/>
  <c r="D9" i="9"/>
  <c r="G9" i="9" s="1"/>
  <c r="I9" i="9" s="1"/>
  <c r="J9" i="9" s="1"/>
  <c r="D7" i="9"/>
  <c r="G7" i="9" s="1"/>
  <c r="I7" i="9" s="1"/>
  <c r="J7" i="9" s="1"/>
  <c r="D18" i="9"/>
  <c r="G18" i="9" s="1"/>
  <c r="I18" i="9" s="1"/>
  <c r="J18" i="9" s="1"/>
  <c r="D13" i="9"/>
  <c r="G13" i="9" s="1"/>
  <c r="I13" i="9" s="1"/>
  <c r="J13" i="9" s="1"/>
  <c r="D14" i="4"/>
  <c r="J14" i="4" s="1"/>
  <c r="G5" i="4"/>
  <c r="H5" i="4" s="1"/>
  <c r="I5" i="4" s="1"/>
  <c r="D17" i="4"/>
  <c r="G17" i="4" s="1"/>
  <c r="H17" i="4" s="1"/>
  <c r="I17" i="4" s="1"/>
  <c r="G12" i="4"/>
  <c r="H12" i="4" s="1"/>
  <c r="I12" i="4" s="1"/>
  <c r="G10" i="4"/>
  <c r="H10" i="4" s="1"/>
  <c r="I10" i="4" s="1"/>
  <c r="D8" i="4"/>
  <c r="G8" i="4" s="1"/>
  <c r="H8" i="4" s="1"/>
  <c r="I8" i="4" s="1"/>
  <c r="G24" i="4"/>
  <c r="H24" i="4" s="1"/>
  <c r="I24" i="4" s="1"/>
  <c r="G3" i="4"/>
  <c r="H3" i="4" s="1"/>
  <c r="I3" i="4" s="1"/>
  <c r="D28" i="4"/>
  <c r="J28" i="4" s="1"/>
  <c r="D25" i="4"/>
  <c r="J25" i="4" s="1"/>
  <c r="D20" i="4"/>
  <c r="G20" i="4" s="1"/>
  <c r="H20" i="4" s="1"/>
  <c r="I20" i="4" s="1"/>
  <c r="D6" i="4"/>
  <c r="G6" i="4" s="1"/>
  <c r="H6" i="4" s="1"/>
  <c r="I6" i="4" s="1"/>
  <c r="J9" i="4"/>
  <c r="D16" i="9"/>
  <c r="G16" i="9" s="1"/>
  <c r="I16" i="9" s="1"/>
  <c r="J16" i="9" s="1"/>
  <c r="D15" i="4"/>
  <c r="D5" i="9"/>
  <c r="G5" i="9" s="1"/>
  <c r="D4" i="4"/>
  <c r="J3" i="9"/>
  <c r="D20" i="9"/>
  <c r="G20" i="9" s="1"/>
  <c r="I20" i="9" s="1"/>
  <c r="J20" i="9" s="1"/>
  <c r="D22" i="4"/>
  <c r="G23" i="4"/>
  <c r="H23" i="4" s="1"/>
  <c r="I23" i="4" s="1"/>
  <c r="J27" i="4"/>
  <c r="J11" i="4"/>
  <c r="G11" i="4"/>
  <c r="H11" i="4" s="1"/>
  <c r="I11" i="4" s="1"/>
  <c r="G18" i="4"/>
  <c r="H18" i="4" s="1"/>
  <c r="I18" i="4" s="1"/>
  <c r="J18" i="4"/>
  <c r="G2" i="4"/>
  <c r="H2" i="4" s="1"/>
  <c r="I2" i="4" s="1"/>
  <c r="J2" i="4"/>
  <c r="G14" i="4" l="1"/>
  <c r="H14" i="4" s="1"/>
  <c r="I14" i="4" s="1"/>
  <c r="J8" i="4"/>
  <c r="J17" i="4"/>
  <c r="G28" i="4"/>
  <c r="H28" i="4" s="1"/>
  <c r="I28" i="4" s="1"/>
  <c r="G25" i="4"/>
  <c r="H25" i="4" s="1"/>
  <c r="I25" i="4" s="1"/>
  <c r="J6" i="4"/>
  <c r="J20" i="4"/>
  <c r="G4" i="4"/>
  <c r="H4" i="4" s="1"/>
  <c r="I4" i="4" s="1"/>
  <c r="J4" i="4"/>
  <c r="I5" i="9"/>
  <c r="G23" i="9"/>
  <c r="K23" i="9" s="1"/>
  <c r="G22" i="4"/>
  <c r="H22" i="4" s="1"/>
  <c r="I22" i="4" s="1"/>
  <c r="J22" i="4"/>
  <c r="G15" i="4"/>
  <c r="H15" i="4" s="1"/>
  <c r="I15" i="4" s="1"/>
  <c r="J15" i="4"/>
  <c r="I32" i="4" l="1"/>
  <c r="G32" i="4"/>
  <c r="K32" i="4" s="1"/>
  <c r="H32" i="4"/>
  <c r="J5" i="9"/>
  <c r="J23" i="9" s="1"/>
  <c r="I2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24BB149D-E528-4127-B685-0F1CAEE634BA}">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tc={CF2DFA2A-9250-4645-8506-0B4C807C458F}</author>
    <author>tc={32A0EB14-2051-40B5-B077-B2A3B064CE4E}</author>
    <author>tc={E2D5A5A7-726F-46B9-B1DB-E47088C8D711}</author>
    <author>tc={C95E1FE0-81C6-4A82-AA0E-1C651935772B}</author>
  </authors>
  <commentList>
    <comment ref="D7" authorId="0" shapeId="0" xr:uid="{CF2DFA2A-9250-4645-8506-0B4C807C458F}">
      <text>
        <t>[Threaded comment]
Your version of Excel allows you to read this threaded comment; however, any edits to it will get removed if the file is opened in a newer version of Excel. Learn more: https://go.microsoft.com/fwlink/?linkid=870924
Comment:
    Clinician Blend. 50/50 of LSCW &amp; LICSW</t>
      </text>
    </comment>
    <comment ref="D21" authorId="1" shapeId="0" xr:uid="{32A0EB14-2051-40B5-B077-B2A3B064CE4E}">
      <text>
        <t>[Threaded comment]
Your version of Excel allows you to read this threaded comment; however, any edits to it will get removed if the file is opened in a newer version of Excel. Learn more: https://go.microsoft.com/fwlink/?linkid=870924
Comment:
    M2023 50/50 Blend of Clinical and DC III</t>
      </text>
    </comment>
    <comment ref="D23" authorId="2" shapeId="0" xr:uid="{E2D5A5A7-726F-46B9-B1DB-E47088C8D711}">
      <text>
        <t>[Threaded comment]
Your version of Excel allows you to read this threaded comment; however, any edits to it will get removed if the file is opened in a newer version of Excel. Learn more: https://go.microsoft.com/fwlink/?linkid=870924
Comment:
    50/50 Blend of Prog Management and LICSW</t>
      </text>
    </comment>
    <comment ref="D27" authorId="3" shapeId="0" xr:uid="{C95E1FE0-81C6-4A82-AA0E-1C651935772B}">
      <text>
        <t xml:space="preserve">[Threaded comment]
Your version of Excel allows you to read this threaded comment; however, any edits to it will get removed if the file is opened in a newer version of Excel. Learn more: https://go.microsoft.com/fwlink/?linkid=870924
Comment:
    M2023 50/50 Blend of Clinical &amp; Physician
</t>
      </text>
    </comment>
  </commentList>
</comments>
</file>

<file path=xl/sharedStrings.xml><?xml version="1.0" encoding="utf-8"?>
<sst xmlns="http://schemas.openxmlformats.org/spreadsheetml/2006/main" count="1107" uniqueCount="455">
  <si>
    <t xml:space="preserve">3170 - CLINICAL TEAM </t>
  </si>
  <si>
    <t>Hours per year</t>
  </si>
  <si>
    <t>BTL Expenses</t>
  </si>
  <si>
    <t>Total Annual BTL per FTE</t>
  </si>
  <si>
    <t>Salary</t>
  </si>
  <si>
    <t>Rate divisible by 4</t>
  </si>
  <si>
    <t xml:space="preserve">BENCHMARK </t>
  </si>
  <si>
    <t>STAFF TITLE</t>
  </si>
  <si>
    <t>Level</t>
  </si>
  <si>
    <t>T &amp; F</t>
  </si>
  <si>
    <t>BTL Exp.</t>
  </si>
  <si>
    <t>Admin</t>
  </si>
  <si>
    <t>CAF</t>
  </si>
  <si>
    <t>Hourly</t>
  </si>
  <si>
    <t>(FOR REG)</t>
  </si>
  <si>
    <t>Clinical Team Program Manager</t>
  </si>
  <si>
    <t>Original benchmark salary plus compounding CAFs</t>
  </si>
  <si>
    <t>Clinical Team Psychiatrist</t>
  </si>
  <si>
    <t>*</t>
  </si>
  <si>
    <t>Clinical Team Nurse Specialist</t>
  </si>
  <si>
    <t>Benchmark to BLS 2017/2018 Median Salary</t>
  </si>
  <si>
    <t>Clinical Team Nursing (General)</t>
  </si>
  <si>
    <t>Clinical Team Direct Care  III</t>
  </si>
  <si>
    <t>Clinical Team Case Worker / Manager</t>
  </si>
  <si>
    <t xml:space="preserve">Clinical Team Clerical </t>
  </si>
  <si>
    <t>Clinical Team Nursing - LPN</t>
  </si>
  <si>
    <t>Clinical Team Nursing - RN (BA Level)</t>
  </si>
  <si>
    <t>Clinical Team Nurse APRN (Masters Level)</t>
  </si>
  <si>
    <t>Clinical Team Specialist</t>
  </si>
  <si>
    <t>Source: 
2017 / 2018 BLS / OES</t>
  </si>
  <si>
    <t>Position</t>
  </si>
  <si>
    <t>Median</t>
  </si>
  <si>
    <t>Common model titles (not all inclusive)</t>
  </si>
  <si>
    <t>Minimum Education and/or certification/Training/Experience</t>
  </si>
  <si>
    <t>C.257 Average</t>
  </si>
  <si>
    <t>Hourly Difference b/w Avg &amp; C.257</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</si>
  <si>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</si>
  <si>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</si>
  <si>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</si>
  <si>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</si>
  <si>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</si>
  <si>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</si>
  <si>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</si>
  <si>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</si>
  <si>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</si>
  <si>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</si>
  <si>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</si>
  <si>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</si>
  <si>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</si>
  <si>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</si>
  <si>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N/A</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</si>
  <si>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</si>
  <si>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</si>
  <si>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</si>
  <si>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</si>
  <si>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</si>
  <si>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</si>
  <si>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</si>
  <si>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Clinical w/ Independent licensure (hourly)</t>
  </si>
  <si>
    <t>LPHA, LICSW, LMHC, LBHA, BCBA</t>
  </si>
  <si>
    <t xml:space="preserve">Masters with Licensure in Related Discipline </t>
  </si>
  <si>
    <t>Clinical w/ Independent licensure (annual)</t>
  </si>
  <si>
    <t>Clinical Manager (hourly)</t>
  </si>
  <si>
    <t>Clinical Manager, Clinical Director</t>
  </si>
  <si>
    <t>Masters with Licensure in Related Discipline and supervising/managerial related experience</t>
  </si>
  <si>
    <t>Clinical Manager (annual)</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</si>
  <si>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</si>
  <si>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</si>
  <si>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</si>
  <si>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</si>
  <si>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</si>
  <si>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</si>
  <si>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</si>
  <si>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</si>
  <si>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</si>
  <si>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Caregiver Relief / Respite is benchmarked to $14.25 / hr or $ 29,640 annually, for rate reviews effective in FY21</t>
  </si>
  <si>
    <t>CY20 min. wage = $13.50 and CY20 min. wage = $14.25</t>
  </si>
  <si>
    <t>Tax &amp; Fringe</t>
  </si>
  <si>
    <t>Benchmarked to FY21 Commonwealth (office of the Comptroller) T&amp;F rate, less terminal leave, retirement and Paid Family Medical Leave tax</t>
  </si>
  <si>
    <t>PFLMA</t>
  </si>
  <si>
    <t>Prospective period CY21 and CY22</t>
  </si>
  <si>
    <t>Direct Care III</t>
  </si>
  <si>
    <t>Direct Care  / Clerical</t>
  </si>
  <si>
    <t>Staff Title</t>
  </si>
  <si>
    <t># units</t>
  </si>
  <si>
    <t>Current Rate total</t>
  </si>
  <si>
    <t>New rate total</t>
  </si>
  <si>
    <t>Clinical Team Nurse Generalist</t>
  </si>
  <si>
    <t>Clinical Team Psychologist/BCBA/Psyhology Consultant</t>
  </si>
  <si>
    <t>Clinical Team Social Worker/Clinician/Supervising Professional/Behavioral Analyst</t>
  </si>
  <si>
    <t>Total</t>
  </si>
  <si>
    <t>was level 4 - move to level 3</t>
  </si>
  <si>
    <t>was level 3 - move to level 2</t>
  </si>
  <si>
    <t>retitle to Clinical team Specialist</t>
  </si>
  <si>
    <t>Direct Care / Social/Caseworker</t>
  </si>
  <si>
    <t>Direct Care / Social/Case Manager</t>
  </si>
  <si>
    <t>retited to Clerical</t>
  </si>
  <si>
    <t>retited to Direct Care</t>
  </si>
  <si>
    <t>retited to Direct Care III</t>
  </si>
  <si>
    <t>retitled to Direct Care / Social/Caseworker</t>
  </si>
  <si>
    <t>retitle to Direct Care / Social/Case Manager</t>
  </si>
  <si>
    <t>retitle to Clinical team Specialist and Benchmarked to ALTR Clinical /Psychologist blend rate</t>
  </si>
  <si>
    <t>Increase
(Annualized)</t>
  </si>
  <si>
    <t>Increase
(January 1)</t>
  </si>
  <si>
    <t>Source:</t>
  </si>
  <si>
    <t>2017/2018</t>
  </si>
  <si>
    <t>BLS / OES</t>
  </si>
  <si>
    <r>
      <t>Median</t>
    </r>
    <r>
      <rPr>
        <b/>
        <sz val="16"/>
        <color rgb="FFFF0000"/>
        <rFont val="Calibri"/>
        <family val="2"/>
        <scheme val="minor"/>
      </rPr>
      <t xml:space="preserve"> </t>
    </r>
  </si>
  <si>
    <t>Change</t>
  </si>
  <si>
    <t>Direct Care, Direct Care Blend, Non Specialized DC, Peer mentor, Family Specialist/ Partner,  Rec Coach/Mentor/Peer</t>
  </si>
  <si>
    <t xml:space="preserve">Recovery Specialist </t>
  </si>
  <si>
    <t>Program Management (hourly)</t>
  </si>
  <si>
    <t xml:space="preserve">Program manager, management, </t>
  </si>
  <si>
    <t>BA Level w/ 3+ years related work experience</t>
  </si>
  <si>
    <t>Program Management (annual)</t>
  </si>
  <si>
    <t xml:space="preserve"> program director</t>
  </si>
  <si>
    <t>Clerical, Support &amp; Direct Care Relief Staff are benched to Direct Care</t>
  </si>
  <si>
    <t xml:space="preserve">Tax and Fringe  =  </t>
  </si>
  <si>
    <t xml:space="preserve">Benchmarked to FY21 (proposed) Commonwealth (office of the Comptroller) T&amp;F rate, less </t>
  </si>
  <si>
    <t>Terminal leave, retirement and Paid Family Medical Leave tax (actual FY21 approved was 22.28% )
FY22 Proposed is 21.87% with same parameters as above</t>
  </si>
  <si>
    <t>Admin Allocation</t>
  </si>
  <si>
    <t>C.257 Benchmark</t>
  </si>
  <si>
    <t>January 1, 2023 - December 31, 2024</t>
  </si>
  <si>
    <t>Massachusetts Economic Indicators</t>
  </si>
  <si>
    <r>
      <t xml:space="preserve">IHS Markit, </t>
    </r>
    <r>
      <rPr>
        <b/>
        <sz val="12"/>
        <color indexed="10"/>
        <rFont val="Arial"/>
        <family val="2"/>
      </rPr>
      <t>Spring 2022 Forecast</t>
    </r>
  </si>
  <si>
    <t>Prepared by Michael Lynch, 781-301-9129</t>
  </si>
  <si>
    <t>FY21</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</si>
  <si>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</si>
  <si>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</si>
  <si>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</si>
  <si>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</si>
  <si>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</si>
  <si>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</si>
  <si>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</si>
  <si>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</si>
  <si>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</si>
  <si>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</si>
  <si>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</si>
  <si>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</si>
  <si>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</si>
  <si>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</si>
  <si>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</si>
  <si>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</si>
  <si>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</si>
  <si>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</si>
  <si>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</si>
  <si>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</si>
  <si>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</si>
  <si>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</si>
  <si>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</si>
  <si>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</si>
  <si>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</si>
  <si>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</si>
  <si>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</si>
  <si>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</si>
  <si>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</si>
  <si>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</si>
  <si>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</si>
  <si>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</si>
  <si>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</si>
  <si>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</si>
  <si>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</si>
  <si>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</si>
  <si>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</si>
  <si>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</si>
  <si>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</si>
  <si>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</si>
  <si>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</si>
  <si>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</si>
  <si>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</si>
  <si>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</si>
  <si>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</si>
  <si>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</si>
  <si>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</si>
  <si>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</si>
  <si>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</si>
  <si>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</si>
  <si>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</si>
  <si>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</si>
  <si>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</si>
  <si>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</si>
  <si>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</si>
  <si>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</si>
  <si>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</si>
  <si>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</si>
  <si>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</si>
  <si>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</si>
  <si>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</si>
  <si>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</si>
  <si>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</si>
  <si>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</si>
  <si>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</si>
  <si>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</si>
  <si>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</si>
  <si>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</si>
  <si>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</si>
  <si>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</si>
  <si>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</si>
  <si>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</si>
  <si>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</si>
  <si>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</si>
  <si>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</si>
  <si>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</si>
  <si>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</si>
  <si>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</si>
  <si>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</si>
  <si>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</si>
  <si>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</si>
  <si>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</si>
  <si>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</si>
  <si>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</si>
  <si>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</si>
  <si>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</si>
  <si>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</si>
  <si>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</si>
  <si>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</si>
  <si>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</si>
  <si>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</si>
  <si>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</si>
  <si>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</si>
  <si>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</si>
  <si>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</si>
  <si>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</si>
  <si>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</si>
  <si>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</si>
  <si>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</si>
  <si>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</si>
  <si>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Assumption for Rate Reviews that are to be promulgated January 2023</t>
  </si>
  <si>
    <t xml:space="preserve">Base period: </t>
  </si>
  <si>
    <t>FY23Q2</t>
  </si>
  <si>
    <t>Average</t>
  </si>
  <si>
    <t xml:space="preserve">Prospective rate period: </t>
  </si>
  <si>
    <t>CAF:</t>
  </si>
  <si>
    <t>CONSULTANT EXPENSE</t>
  </si>
  <si>
    <t>17E</t>
  </si>
  <si>
    <t>18E</t>
  </si>
  <si>
    <t>19E</t>
  </si>
  <si>
    <t>21E</t>
  </si>
  <si>
    <t>22E</t>
  </si>
  <si>
    <t>23E</t>
  </si>
  <si>
    <t>33E</t>
  </si>
  <si>
    <t>35E</t>
  </si>
  <si>
    <t>51E</t>
  </si>
  <si>
    <t>Occupancy</t>
  </si>
  <si>
    <t xml:space="preserve">Direct Care Consultant </t>
  </si>
  <si>
    <t>Temporary Help</t>
  </si>
  <si>
    <t>Subcontracted DC</t>
  </si>
  <si>
    <t xml:space="preserve">Staff Training </t>
  </si>
  <si>
    <t>Staff Mileage</t>
  </si>
  <si>
    <t>Program Supplies</t>
  </si>
  <si>
    <t>Other Expenses</t>
  </si>
  <si>
    <t>Direct Admin Expenses</t>
  </si>
  <si>
    <t>OrganizationName</t>
  </si>
  <si>
    <t>Prog #</t>
  </si>
  <si>
    <t>FTEs</t>
  </si>
  <si>
    <t>Advocates, Inc.</t>
  </si>
  <si>
    <t>64</t>
  </si>
  <si>
    <t/>
  </si>
  <si>
    <t>64A</t>
  </si>
  <si>
    <t>Bridgewell</t>
  </si>
  <si>
    <t>22</t>
  </si>
  <si>
    <t>Carson Center for Human Services, Inc.</t>
  </si>
  <si>
    <t>40</t>
  </si>
  <si>
    <t>Community Healthlink, Inc.</t>
  </si>
  <si>
    <t>71</t>
  </si>
  <si>
    <t>73</t>
  </si>
  <si>
    <t>7B</t>
  </si>
  <si>
    <t>North Suffolk Mental Health Assoc. Inc.</t>
  </si>
  <si>
    <t>26</t>
  </si>
  <si>
    <t>Riverside Community Care Inc.</t>
  </si>
  <si>
    <t>25</t>
  </si>
  <si>
    <t>ServiceNet, Inc.</t>
  </si>
  <si>
    <t>014</t>
  </si>
  <si>
    <t>032</t>
  </si>
  <si>
    <t>The Bridge of Central Massachusetts, Inc.</t>
  </si>
  <si>
    <t>450</t>
  </si>
  <si>
    <t>The Brien Center for Mental Health and S</t>
  </si>
  <si>
    <t>15</t>
  </si>
  <si>
    <t>The Edinburg Center, Inc.</t>
  </si>
  <si>
    <t>7B-1</t>
  </si>
  <si>
    <t>7B-2</t>
  </si>
  <si>
    <t>Toward Independent Living and Learning, Inc.</t>
  </si>
  <si>
    <t>81</t>
  </si>
  <si>
    <t>82</t>
  </si>
  <si>
    <t>Vinfen Corporation</t>
  </si>
  <si>
    <t>221</t>
  </si>
  <si>
    <t>Total FTEs</t>
  </si>
  <si>
    <t>TOTAL HOURS</t>
  </si>
  <si>
    <t>Wt. Avg. Per FTE annual</t>
  </si>
  <si>
    <t>Wt. Avg. hourly cost</t>
  </si>
  <si>
    <t>Total expense per FTE hour</t>
  </si>
  <si>
    <t>Less Consultant</t>
  </si>
  <si>
    <t>NET EXPENSE PER FTE HOUR</t>
  </si>
  <si>
    <t>average pre-exclusions</t>
  </si>
  <si>
    <t>floor</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</si>
  <si>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</si>
  <si>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ceiling</t>
  </si>
  <si>
    <t>average</t>
  </si>
  <si>
    <t>weighted average</t>
  </si>
  <si>
    <t>average incl. zeroes</t>
  </si>
  <si>
    <t>20E</t>
  </si>
  <si>
    <t>24E</t>
  </si>
  <si>
    <t>25E</t>
  </si>
  <si>
    <t>26E</t>
  </si>
  <si>
    <t>27E</t>
  </si>
  <si>
    <t>28E</t>
  </si>
  <si>
    <t>29E</t>
  </si>
  <si>
    <t>30E</t>
  </si>
  <si>
    <t>31E</t>
  </si>
  <si>
    <t>32E</t>
  </si>
  <si>
    <t>34E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</si>
  <si>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</si>
  <si>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</si>
  <si>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</si>
  <si>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</si>
  <si>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</si>
  <si>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</si>
  <si>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</si>
  <si>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</si>
  <si>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</si>
  <si>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</si>
  <si>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</si>
  <si>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</si>
  <si>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</si>
  <si>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</si>
  <si>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</si>
  <si>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</si>
  <si>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</si>
  <si>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</si>
  <si>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</si>
  <si>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</si>
  <si>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</si>
  <si>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Sum of FTE</t>
  </si>
  <si>
    <t>Sum of Actual</t>
  </si>
  <si>
    <t>Alternatives Unlimited</t>
  </si>
  <si>
    <t>Community Resources for Justice, Inc.</t>
  </si>
  <si>
    <t>7</t>
  </si>
  <si>
    <t>44A</t>
  </si>
  <si>
    <t>14-5</t>
  </si>
  <si>
    <t>77</t>
  </si>
  <si>
    <t>January 1, 2021 - December 31, 2022</t>
  </si>
  <si>
    <t>FY22 Rates</t>
  </si>
  <si>
    <t>2024 Rate Review Rates</t>
  </si>
  <si>
    <t>Clinical Manager / Psychologists (hourly)</t>
  </si>
  <si>
    <t>Clinical Manager /  Psychologists  (annual)</t>
  </si>
  <si>
    <t>New Rates</t>
  </si>
  <si>
    <t>Current Rates</t>
  </si>
  <si>
    <t>Total units</t>
  </si>
  <si>
    <t>New</t>
  </si>
  <si>
    <t>Current</t>
  </si>
  <si>
    <t>Grand Total</t>
  </si>
  <si>
    <t>BASELINE SCENARIO</t>
  </si>
  <si>
    <t xml:space="preserve">FY25 </t>
  </si>
  <si>
    <t>January 1, 2025- December 31, 2026</t>
  </si>
  <si>
    <t>2026Q1</t>
  </si>
  <si>
    <t>2026Q2</t>
  </si>
  <si>
    <t>2026Q3</t>
  </si>
  <si>
    <t>2026Q4</t>
  </si>
  <si>
    <t>S&amp;P Global Market Intelligence, Spring 2024</t>
  </si>
  <si>
    <t>FY26</t>
  </si>
  <si>
    <t>FY27</t>
  </si>
  <si>
    <t>2027Q1</t>
  </si>
  <si>
    <t>2027Q2</t>
  </si>
  <si>
    <t>2027Q3</t>
  </si>
  <si>
    <t>2027Q4</t>
  </si>
  <si>
    <t>Assumption for new rates that are to be promulgated 1/1/2025</t>
  </si>
  <si>
    <t>53 Percentile</t>
  </si>
  <si>
    <t>BLS Occupational Code(s)</t>
  </si>
  <si>
    <t xml:space="preserve">
21-1093, 31-1120, 31-2022, 31-9099</t>
  </si>
  <si>
    <t>21-1094, 21-1015, 21-1018, 21-1023, 39-1022</t>
  </si>
  <si>
    <t>Developmental Specialist,  Triage Specialist, Medical Assistant</t>
  </si>
  <si>
    <t xml:space="preserve"> 31-1131</t>
  </si>
  <si>
    <t>21-1021, 21-1099</t>
  </si>
  <si>
    <t>21-1021, 21-1019, 21-1022, 21-1029</t>
  </si>
  <si>
    <t>29-2061</t>
  </si>
  <si>
    <t>Assistant Manager</t>
  </si>
  <si>
    <t>19-3033, 21-1021, 21-1022, 19-3034</t>
  </si>
  <si>
    <t>Dietician / Nutritionist (hourly)</t>
  </si>
  <si>
    <t xml:space="preserve">Bachelors Level </t>
  </si>
  <si>
    <t>29-1031</t>
  </si>
  <si>
    <t>Dietician / Nutritionist (annual)</t>
  </si>
  <si>
    <t xml:space="preserve">Program manager, Program management, </t>
  </si>
  <si>
    <t>11-9151</t>
  </si>
  <si>
    <t>Program director</t>
  </si>
  <si>
    <t>Occupational Therapist (hourly) *</t>
  </si>
  <si>
    <t>Occupational Therapists</t>
  </si>
  <si>
    <t xml:space="preserve">
29-1129, 31-2011, 29-1122 (25%/25%/50%)</t>
  </si>
  <si>
    <t>Occupational Therapist (annual) *</t>
  </si>
  <si>
    <t>Physical Therapist (hourly)</t>
  </si>
  <si>
    <t>Physical Therapists</t>
  </si>
  <si>
    <t>29-1129, 31-2021, 29-1123  (20%/20%/60%)</t>
  </si>
  <si>
    <t>Physical Therapist (annual)</t>
  </si>
  <si>
    <t>19-3033, 19-3034</t>
  </si>
  <si>
    <t>Speech Language Pathologists (hourly) *</t>
  </si>
  <si>
    <t xml:space="preserve">
29-1129, 29-1127</t>
  </si>
  <si>
    <t>Speech Language Pathologists (annual) *</t>
  </si>
  <si>
    <t>29-1141</t>
  </si>
  <si>
    <t>29-1171</t>
  </si>
  <si>
    <r>
      <t xml:space="preserve">Clerical, Support &amp; Direct Care Relief Staff are benched to Direct Care </t>
    </r>
    <r>
      <rPr>
        <b/>
        <i/>
        <sz val="20"/>
        <color theme="1"/>
        <rFont val="Calibri"/>
        <family val="2"/>
        <scheme val="minor"/>
      </rPr>
      <t>**</t>
    </r>
  </si>
  <si>
    <t xml:space="preserve">Tax and Fringe =  </t>
  </si>
  <si>
    <t xml:space="preserve">Benchmarked to FY25 (proposed) Commonwealth (office of the Comptroller) T&amp;F rate, less </t>
  </si>
  <si>
    <t xml:space="preserve">Terminal leave, and  retirement.  Does include Paid Family Medical Leave tax.
Includes and additional 2% to be used at providers descretion for retirement and/or other benefits
</t>
  </si>
  <si>
    <t>Relief</t>
  </si>
  <si>
    <t>Misc. BLS benchmarks</t>
  </si>
  <si>
    <t>Psychiatrist *</t>
  </si>
  <si>
    <t>M2021 BLS  NAICS 623200 (Nat'l)   Intellectual and Developmental Disability,   Residential, Mental Health, and Substance Abuse Facilities</t>
  </si>
  <si>
    <t>Medical Director</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</si>
  <si>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</si>
  <si>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</si>
  <si>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</si>
  <si>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</si>
  <si>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</si>
  <si>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</si>
  <si>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</si>
  <si>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</si>
  <si>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</si>
  <si>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</si>
  <si>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</si>
  <si>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</si>
  <si>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</si>
  <si>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</si>
  <si>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</si>
  <si>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</si>
  <si>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</si>
  <si>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</si>
  <si>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</si>
  <si>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Benchmark to BLS 2023 Salary Chart (53rd) Direct Care</t>
  </si>
  <si>
    <t xml:space="preserve">Benchmark to BLS 2023 Salary Chart (53rd) </t>
  </si>
  <si>
    <t>Benchmark to BLS 2023 Median Salary</t>
  </si>
  <si>
    <t>Benchmark to BLS 2023 Median Salary LPN</t>
  </si>
  <si>
    <t>2028Q1</t>
  </si>
  <si>
    <t>2028Q2</t>
  </si>
  <si>
    <t>2028Q3</t>
  </si>
  <si>
    <t>2028Q4</t>
  </si>
  <si>
    <t>2029Q1</t>
  </si>
  <si>
    <t>2029Q2</t>
  </si>
  <si>
    <t>2029Q3</t>
  </si>
  <si>
    <t>2029Q4</t>
  </si>
  <si>
    <t>2030Q1</t>
  </si>
  <si>
    <t>2030Q2</t>
  </si>
  <si>
    <t>2030Q3</t>
  </si>
  <si>
    <t>2030Q4</t>
  </si>
  <si>
    <t>Assumption for new rates that are to be promulgated January 1, 2025</t>
  </si>
  <si>
    <t>OPTIMISTIC SCENARIO</t>
  </si>
  <si>
    <t>Current Rate</t>
  </si>
  <si>
    <t>Benchmarked to ALTR Add On for Psychologist/Psychiatrist (FY25 Review)</t>
  </si>
  <si>
    <t>Benchmarked to ALTR Add On for Clinical Psychologist (FY25 Review)</t>
  </si>
  <si>
    <t>19-3033</t>
  </si>
  <si>
    <t>Clinical and Counseling Psychologists</t>
  </si>
  <si>
    <t>29-1071</t>
  </si>
  <si>
    <t>M2023 Salaries</t>
  </si>
  <si>
    <t>DC III</t>
  </si>
  <si>
    <t>Benchmark to BLS May 2023 @ 53rd percentile</t>
  </si>
  <si>
    <t>Social/Case Worker</t>
  </si>
  <si>
    <t>Social/Case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</si>
</sst>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quot;$&quot;#,##0"/>
    <numFmt numFmtId="166" formatCode="&quot;$&quot;#,##0.000000"/>
    <numFmt numFmtId="167" formatCode="_(&quot;$&quot;* #,##0_);_(&quot;$&quot;* \(#,##0\);_(&quot;$&quot;* &quot;-&quot;??_);_(@_)"/>
    <numFmt numFmtId="168" formatCode="0.0000"/>
    <numFmt numFmtId="169" formatCode="&quot;$&quot;#,##0.000"/>
    <numFmt numFmtId="170" formatCode="[$-409]mmmm\ d\,\ yyyy;@"/>
    <numFmt numFmtId="171" formatCode="0.000"/>
    <numFmt numFmtId="172" formatCode="0.0"/>
    <numFmt numFmtId="173" formatCode="_(* #,##0_);_(* \(#,##0\);_(* &quot;-&quot;??_);_(@_)"/>
  </numFmts>
  <fonts count="9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b/>
      <sz val="10"/>
      <name val="Calibri"/>
      <family val="2"/>
      <scheme val="minor"/>
    </font>
    <font>
      <sz val="9"/>
      <color rgb="FF000000"/>
      <name val="Calibri"/>
      <family val="2"/>
    </font>
    <font>
      <sz val="9"/>
      <color theme="1"/>
      <name val="Calibri"/>
      <family val="2"/>
      <scheme val="minor"/>
    </font>
    <font>
      <b/>
      <u/>
      <sz val="11"/>
      <color theme="1"/>
      <name val="Times New Roman"/>
      <family val="1"/>
    </font>
    <font>
      <b/>
      <sz val="16"/>
      <color theme="1"/>
      <name val="Calibri"/>
      <family val="2"/>
      <scheme val="minor"/>
    </font>
    <font>
      <sz val="11"/>
      <color indexed="8"/>
      <name val="Calibri"/>
      <family val="2"/>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1"/>
      <color indexed="9"/>
      <name val="Calibri"/>
      <family val="2"/>
    </font>
    <font>
      <sz val="10"/>
      <name val="Arial"/>
      <family val="2"/>
    </font>
    <font>
      <sz val="11"/>
      <name val="Arial"/>
      <family val="2"/>
    </font>
    <font>
      <sz val="11"/>
      <color theme="1"/>
      <name val="Calibri"/>
      <family val="2"/>
    </font>
    <font>
      <sz val="10"/>
      <color theme="1"/>
      <name val="Tahoma"/>
      <family val="2"/>
    </font>
    <font>
      <i/>
      <sz val="11"/>
      <color indexed="23"/>
      <name val="Calibri"/>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sz val="11"/>
      <color indexed="62"/>
      <name val="Calibri"/>
      <family val="2"/>
    </font>
    <font>
      <sz val="11"/>
      <color indexed="52"/>
      <name val="Calibri"/>
      <family val="2"/>
    </font>
    <font>
      <sz val="11"/>
      <color indexed="60"/>
      <name val="Calibri"/>
      <family val="2"/>
    </font>
    <font>
      <sz val="10"/>
      <color indexed="8"/>
      <name val="Arial"/>
      <family val="2"/>
    </font>
    <font>
      <sz val="10"/>
      <name val="Verdana"/>
      <family val="2"/>
    </font>
    <font>
      <sz val="10"/>
      <name val="Arial"/>
      <family val="2"/>
    </font>
    <font>
      <b/>
      <sz val="11"/>
      <color indexed="63"/>
      <name val="Calibri"/>
      <family val="2"/>
    </font>
    <font>
      <sz val="11"/>
      <color theme="1"/>
      <name val="Calibri"/>
      <family val="2"/>
      <charset val="129"/>
      <scheme val="minor"/>
    </font>
    <font>
      <b/>
      <sz val="12"/>
      <color indexed="30"/>
      <name val="Calibri"/>
      <family val="2"/>
    </font>
    <font>
      <b/>
      <sz val="18"/>
      <color indexed="56"/>
      <name val="Cambria"/>
      <family val="2"/>
    </font>
    <font>
      <b/>
      <sz val="11"/>
      <color indexed="8"/>
      <name val="Calibri"/>
      <family val="2"/>
    </font>
    <font>
      <sz val="11"/>
      <color indexed="10"/>
      <name val="Calibri"/>
      <family val="2"/>
    </font>
    <font>
      <sz val="14"/>
      <color theme="1"/>
      <name val="Calibri"/>
      <family val="2"/>
      <scheme val="minor"/>
    </font>
    <font>
      <b/>
      <sz val="14"/>
      <color theme="1"/>
      <name val="Calibri"/>
      <family val="2"/>
      <scheme val="minor"/>
    </font>
    <font>
      <sz val="12"/>
      <color theme="1"/>
      <name val="Calibri"/>
      <family val="2"/>
      <scheme val="minor"/>
    </font>
    <font>
      <sz val="10"/>
      <name val="Calibri"/>
      <family val="2"/>
      <scheme val="minor"/>
    </font>
    <font>
      <sz val="10"/>
      <color rgb="FF000000"/>
      <name val="Calibri"/>
      <family val="2"/>
    </font>
    <font>
      <sz val="10"/>
      <color rgb="FFFF0000"/>
      <name val="Calibri"/>
      <family val="2"/>
      <scheme val="minor"/>
    </font>
    <font>
      <b/>
      <u/>
      <sz val="10"/>
      <color theme="1"/>
      <name val="Calibri"/>
      <family val="2"/>
      <scheme val="minor"/>
    </font>
    <font>
      <b/>
      <sz val="16"/>
      <name val="Calibri"/>
      <family val="2"/>
      <scheme val="minor"/>
    </font>
    <font>
      <b/>
      <sz val="11"/>
      <name val="Calibri"/>
      <family val="2"/>
      <scheme val="minor"/>
    </font>
    <font>
      <b/>
      <sz val="16"/>
      <color rgb="FFFF0000"/>
      <name val="Calibri"/>
      <family val="2"/>
      <scheme val="minor"/>
    </font>
    <font>
      <sz val="16"/>
      <color theme="1"/>
      <name val="Calibri"/>
      <family val="2"/>
      <scheme val="minor"/>
    </font>
    <font>
      <sz val="10"/>
      <name val="MS Sans Serif"/>
      <family val="2"/>
    </font>
    <font>
      <sz val="10"/>
      <name val="Arial"/>
    </font>
    <font>
      <b/>
      <sz val="14"/>
      <name val="Arial"/>
      <family val="2"/>
    </font>
    <font>
      <b/>
      <sz val="12"/>
      <name val="Arial"/>
      <family val="2"/>
    </font>
    <font>
      <b/>
      <sz val="12"/>
      <color indexed="10"/>
      <name val="Arial"/>
      <family val="2"/>
    </font>
    <font>
      <b/>
      <sz val="10"/>
      <name val="Arial"/>
      <family val="2"/>
    </font>
    <font>
      <b/>
      <sz val="11"/>
      <name val="Arial"/>
      <family val="2"/>
    </font>
    <font>
      <sz val="10"/>
      <color theme="0"/>
      <name val="Arial"/>
      <family val="2"/>
    </font>
    <font>
      <sz val="10"/>
      <color theme="1"/>
      <name val="Arial"/>
      <family val="2"/>
    </font>
    <font>
      <b/>
      <sz val="10"/>
      <color rgb="FFFF0000"/>
      <name val="Arial"/>
      <family val="2"/>
    </font>
    <font>
      <sz val="10"/>
      <color rgb="FFFF0000"/>
      <name val="Arial"/>
      <family val="2"/>
    </font>
    <font>
      <b/>
      <u/>
      <sz val="10"/>
      <name val="Arial"/>
      <family val="2"/>
    </font>
    <font>
      <b/>
      <sz val="10"/>
      <color theme="1"/>
      <name val="Arial"/>
      <family val="2"/>
    </font>
    <font>
      <i/>
      <sz val="11"/>
      <color rgb="FFFF0000"/>
      <name val="Calibri"/>
      <family val="2"/>
      <scheme val="minor"/>
    </font>
    <font>
      <b/>
      <sz val="12"/>
      <color theme="1"/>
      <name val="Arial"/>
      <family val="2"/>
    </font>
    <font>
      <b/>
      <sz val="14"/>
      <color theme="1"/>
      <name val="Arial"/>
      <family val="2"/>
    </font>
    <font>
      <sz val="9"/>
      <name val="Calibri"/>
      <family val="2"/>
    </font>
    <font>
      <b/>
      <i/>
      <sz val="10"/>
      <name val="Calibri"/>
      <family val="2"/>
      <scheme val="minor"/>
    </font>
    <font>
      <b/>
      <i/>
      <sz val="11"/>
      <color theme="1"/>
      <name val="Calibri"/>
      <family val="2"/>
      <scheme val="minor"/>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
      <sz val="9"/>
      <color theme="1"/>
      <name val="Arial"/>
      <family val="2"/>
    </font>
    <font>
      <b/>
      <sz val="9"/>
      <color theme="1"/>
      <name val="Arial"/>
      <family val="2"/>
    </font>
    <font>
      <b/>
      <sz val="9"/>
      <name val="Arial"/>
      <family val="2"/>
    </font>
    <font>
      <b/>
      <i/>
      <sz val="9"/>
      <color theme="1"/>
      <name val="Arial"/>
      <family val="2"/>
    </font>
  </fonts>
  <fills count="44">
    <fill>
      <patternFill patternType="none"/>
    </fill>
    <fill>
      <patternFill patternType="gray125"/>
    </fill>
    <fill>
      <patternFill patternType="solid">
        <fgColor rgb="FFFFC7CE"/>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0" tint="-0.34998626667073579"/>
        <bgColor indexed="64"/>
      </patternFill>
    </fill>
    <fill>
      <patternFill patternType="solid">
        <fgColor rgb="FFFFFF00"/>
        <bgColor indexed="64"/>
      </patternFill>
    </fill>
    <fill>
      <patternFill patternType="solid">
        <fgColor indexed="2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8" tint="0.79995117038483843"/>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89999084444715716"/>
        <bgColor indexed="64"/>
      </patternFill>
    </fill>
    <fill>
      <patternFill patternType="solid">
        <fgColor theme="9" tint="0.59999389629810485"/>
        <bgColor indexed="64"/>
      </patternFill>
    </fill>
  </fills>
  <borders count="8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5"/>
      </top>
      <bottom/>
      <diagonal/>
    </border>
    <border>
      <left style="thin">
        <color indexed="65"/>
      </left>
      <right/>
      <top style="thin">
        <color indexed="65"/>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rgb="FF999999"/>
      </left>
      <right/>
      <top style="thin">
        <color rgb="FF999999"/>
      </top>
      <bottom/>
      <diagonal/>
    </border>
    <border>
      <left style="thin">
        <color rgb="FF999999"/>
      </left>
      <right/>
      <top/>
      <bottom/>
      <diagonal/>
    </border>
    <border>
      <left style="thin">
        <color rgb="FF999999"/>
      </left>
      <right/>
      <top style="thin">
        <color rgb="FF999999"/>
      </top>
      <bottom style="medium">
        <color indexed="64"/>
      </bottom>
      <diagonal/>
    </border>
    <border>
      <left style="thin">
        <color rgb="FF999999"/>
      </left>
      <right style="medium">
        <color indexed="64"/>
      </right>
      <top style="thin">
        <color rgb="FF999999"/>
      </top>
      <bottom/>
      <diagonal/>
    </border>
    <border>
      <left style="thin">
        <color rgb="FF999999"/>
      </left>
      <right style="medium">
        <color indexed="64"/>
      </right>
      <top/>
      <bottom/>
      <diagonal/>
    </border>
    <border>
      <left style="thin">
        <color indexed="64"/>
      </left>
      <right style="thin">
        <color indexed="64"/>
      </right>
      <top/>
      <bottom style="medium">
        <color indexed="64"/>
      </bottom>
      <diagonal/>
    </border>
    <border>
      <left style="thin">
        <color rgb="FF999999"/>
      </left>
      <right style="medium">
        <color indexed="64"/>
      </right>
      <top style="thin">
        <color rgb="FF999999"/>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05">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 borderId="0" applyNumberFormat="0" applyBorder="0" applyAlignment="0" applyProtection="0"/>
    <xf numFmtId="0" fontId="23" fillId="0" borderId="23" applyNumberFormat="0" applyFont="0" applyProtection="0">
      <alignment wrapText="1"/>
    </xf>
    <xf numFmtId="0" fontId="24" fillId="22" borderId="24" applyNumberFormat="0" applyAlignment="0" applyProtection="0"/>
    <xf numFmtId="0" fontId="24" fillId="22" borderId="24" applyNumberFormat="0" applyAlignment="0" applyProtection="0"/>
    <xf numFmtId="0" fontId="24" fillId="22" borderId="24" applyNumberFormat="0" applyAlignment="0" applyProtection="0"/>
    <xf numFmtId="0" fontId="25" fillId="23" borderId="25" applyNumberFormat="0" applyAlignment="0" applyProtection="0"/>
    <xf numFmtId="41" fontId="26"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2" fontId="26"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9"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7"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8" fillId="0" borderId="0" applyFont="0" applyFill="0" applyBorder="0" applyAlignment="0" applyProtection="0"/>
    <xf numFmtId="44" fontId="27"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8" fillId="0" borderId="0" applyFont="0" applyFill="0" applyBorder="0" applyAlignment="0" applyProtection="0"/>
    <xf numFmtId="44" fontId="19" fillId="0" borderId="0" applyFont="0" applyFill="0" applyBorder="0" applyAlignment="0" applyProtection="0"/>
    <xf numFmtId="0" fontId="30" fillId="0" borderId="0" applyNumberFormat="0" applyFill="0" applyBorder="0" applyAlignment="0" applyProtection="0"/>
    <xf numFmtId="0" fontId="8" fillId="0" borderId="0" applyNumberFormat="0" applyFill="0" applyBorder="0" applyAlignment="0" applyProtection="0"/>
    <xf numFmtId="0" fontId="30" fillId="0" borderId="0" applyNumberFormat="0" applyFill="0" applyBorder="0" applyAlignment="0" applyProtection="0"/>
    <xf numFmtId="0" fontId="23" fillId="0" borderId="0" applyNumberFormat="0" applyFill="0" applyBorder="0" applyAlignment="0" applyProtection="0"/>
    <xf numFmtId="0" fontId="23" fillId="0" borderId="26" applyNumberFormat="0" applyProtection="0">
      <alignment wrapText="1"/>
    </xf>
    <xf numFmtId="0" fontId="31" fillId="6" borderId="0" applyNumberFormat="0" applyBorder="0" applyAlignment="0" applyProtection="0"/>
    <xf numFmtId="0" fontId="32" fillId="0" borderId="27" applyNumberFormat="0" applyProtection="0">
      <alignment wrapText="1"/>
    </xf>
    <xf numFmtId="0" fontId="33" fillId="0" borderId="28" applyNumberFormat="0" applyFill="0" applyAlignment="0" applyProtection="0"/>
    <xf numFmtId="0" fontId="3" fillId="0" borderId="1" applyNumberFormat="0" applyFill="0" applyAlignment="0" applyProtection="0"/>
    <xf numFmtId="0" fontId="33" fillId="0" borderId="28" applyNumberFormat="0" applyFill="0" applyAlignment="0" applyProtection="0"/>
    <xf numFmtId="0" fontId="34" fillId="0" borderId="29" applyNumberFormat="0" applyFill="0" applyAlignment="0" applyProtection="0"/>
    <xf numFmtId="0" fontId="4" fillId="0" borderId="2" applyNumberFormat="0" applyFill="0" applyAlignment="0" applyProtection="0"/>
    <xf numFmtId="0" fontId="34" fillId="0" borderId="29" applyNumberFormat="0" applyFill="0" applyAlignment="0" applyProtection="0"/>
    <xf numFmtId="0" fontId="35" fillId="0" borderId="30" applyNumberFormat="0" applyFill="0" applyAlignment="0" applyProtection="0"/>
    <xf numFmtId="0" fontId="5" fillId="0" borderId="3" applyNumberFormat="0" applyFill="0" applyAlignment="0" applyProtection="0"/>
    <xf numFmtId="0" fontId="35" fillId="0" borderId="30" applyNumberFormat="0" applyFill="0" applyAlignment="0" applyProtection="0"/>
    <xf numFmtId="0" fontId="35" fillId="0" borderId="0" applyNumberFormat="0" applyFill="0" applyBorder="0" applyAlignment="0" applyProtection="0"/>
    <xf numFmtId="0" fontId="5"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9" borderId="24" applyNumberFormat="0" applyAlignment="0" applyProtection="0"/>
    <xf numFmtId="0" fontId="37" fillId="9" borderId="24" applyNumberFormat="0" applyAlignment="0" applyProtection="0"/>
    <xf numFmtId="0" fontId="37" fillId="9" borderId="24" applyNumberFormat="0" applyAlignment="0" applyProtection="0"/>
    <xf numFmtId="0" fontId="38" fillId="0" borderId="31" applyNumberFormat="0" applyFill="0" applyAlignment="0" applyProtection="0"/>
    <xf numFmtId="0" fontId="6" fillId="0" borderId="4" applyNumberFormat="0" applyFill="0" applyAlignment="0" applyProtection="0"/>
    <xf numFmtId="0" fontId="38" fillId="0" borderId="31" applyNumberFormat="0" applyFill="0" applyAlignment="0" applyProtection="0"/>
    <xf numFmtId="0" fontId="39" fillId="24" borderId="0" applyNumberFormat="0" applyBorder="0" applyAlignment="0" applyProtection="0"/>
    <xf numFmtId="0" fontId="26" fillId="0" borderId="0"/>
    <xf numFmtId="0" fontId="1" fillId="0" borderId="0"/>
    <xf numFmtId="0" fontId="1" fillId="0" borderId="0"/>
    <xf numFmtId="0" fontId="1" fillId="0" borderId="0"/>
    <xf numFmtId="0" fontId="40" fillId="0" borderId="0"/>
    <xf numFmtId="0" fontId="1" fillId="0" borderId="0"/>
    <xf numFmtId="0" fontId="1" fillId="0" borderId="0"/>
    <xf numFmtId="0" fontId="26" fillId="0" borderId="0"/>
    <xf numFmtId="0" fontId="26" fillId="0" borderId="0"/>
    <xf numFmtId="0" fontId="26" fillId="0" borderId="0"/>
    <xf numFmtId="0" fontId="1" fillId="0" borderId="0"/>
    <xf numFmtId="0" fontId="26" fillId="0" borderId="0"/>
    <xf numFmtId="0" fontId="1" fillId="0" borderId="0"/>
    <xf numFmtId="0" fontId="1" fillId="0" borderId="0"/>
    <xf numFmtId="0" fontId="27" fillId="0" borderId="0"/>
    <xf numFmtId="0" fontId="27" fillId="0" borderId="0"/>
    <xf numFmtId="0" fontId="1" fillId="0" borderId="0"/>
    <xf numFmtId="0" fontId="1" fillId="0" borderId="0"/>
    <xf numFmtId="0" fontId="41" fillId="0" borderId="0"/>
    <xf numFmtId="0" fontId="1" fillId="0" borderId="0"/>
    <xf numFmtId="0" fontId="26" fillId="0" borderId="0"/>
    <xf numFmtId="0" fontId="28" fillId="0" borderId="0"/>
    <xf numFmtId="0" fontId="26" fillId="0" borderId="0"/>
    <xf numFmtId="0" fontId="19" fillId="0" borderId="0"/>
    <xf numFmtId="0" fontId="1" fillId="0" borderId="0"/>
    <xf numFmtId="0" fontId="26" fillId="0" borderId="0"/>
    <xf numFmtId="0" fontId="28" fillId="0" borderId="0"/>
    <xf numFmtId="0" fontId="19" fillId="0" borderId="0"/>
    <xf numFmtId="0" fontId="19" fillId="0" borderId="0"/>
    <xf numFmtId="0" fontId="1" fillId="0" borderId="0"/>
    <xf numFmtId="0" fontId="1" fillId="0" borderId="0"/>
    <xf numFmtId="0" fontId="41" fillId="0" borderId="0"/>
    <xf numFmtId="0" fontId="26" fillId="0" borderId="0"/>
    <xf numFmtId="0" fontId="29" fillId="0" borderId="0"/>
    <xf numFmtId="0" fontId="29" fillId="0" borderId="0"/>
    <xf numFmtId="0" fontId="1" fillId="0" borderId="0"/>
    <xf numFmtId="0" fontId="1" fillId="0" borderId="0"/>
    <xf numFmtId="0" fontId="1" fillId="0" borderId="0"/>
    <xf numFmtId="0" fontId="26" fillId="0" borderId="0"/>
    <xf numFmtId="0" fontId="40" fillId="0" borderId="0">
      <alignment vertical="top"/>
    </xf>
    <xf numFmtId="0" fontId="29" fillId="0" borderId="0"/>
    <xf numFmtId="0" fontId="1" fillId="0" borderId="0"/>
    <xf numFmtId="0" fontId="26" fillId="0" borderId="0"/>
    <xf numFmtId="0" fontId="1" fillId="0" borderId="0"/>
    <xf numFmtId="0" fontId="26" fillId="0" borderId="0"/>
    <xf numFmtId="0" fontId="28" fillId="0" borderId="0"/>
    <xf numFmtId="0" fontId="28" fillId="0" borderId="0"/>
    <xf numFmtId="0" fontId="1" fillId="0" borderId="0"/>
    <xf numFmtId="0" fontId="26" fillId="0" borderId="0"/>
    <xf numFmtId="0" fontId="28" fillId="0" borderId="0"/>
    <xf numFmtId="0" fontId="1" fillId="0" borderId="0"/>
    <xf numFmtId="0" fontId="1" fillId="0" borderId="0"/>
    <xf numFmtId="0" fontId="28" fillId="0" borderId="0"/>
    <xf numFmtId="0" fontId="26" fillId="0" borderId="0"/>
    <xf numFmtId="0" fontId="28" fillId="0" borderId="0"/>
    <xf numFmtId="0" fontId="1" fillId="0" borderId="0"/>
    <xf numFmtId="0" fontId="26" fillId="0" borderId="0"/>
    <xf numFmtId="0" fontId="26" fillId="0" borderId="0"/>
    <xf numFmtId="0" fontId="26" fillId="0" borderId="0"/>
    <xf numFmtId="0" fontId="1" fillId="0" borderId="0"/>
    <xf numFmtId="0" fontId="1" fillId="0" borderId="0"/>
    <xf numFmtId="0" fontId="26" fillId="0" borderId="0"/>
    <xf numFmtId="0" fontId="42" fillId="0" borderId="0"/>
    <xf numFmtId="0" fontId="26" fillId="0" borderId="0"/>
    <xf numFmtId="0" fontId="1" fillId="0" borderId="0"/>
    <xf numFmtId="0" fontId="26"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3" borderId="5" applyNumberFormat="0" applyFont="0" applyAlignment="0" applyProtection="0"/>
    <xf numFmtId="0" fontId="26" fillId="25" borderId="32" applyNumberFormat="0" applyFont="0" applyAlignment="0" applyProtection="0"/>
    <xf numFmtId="0" fontId="26" fillId="25" borderId="32" applyNumberFormat="0" applyFont="0" applyAlignment="0" applyProtection="0"/>
    <xf numFmtId="0" fontId="43" fillId="22" borderId="33" applyNumberFormat="0" applyAlignment="0" applyProtection="0"/>
    <xf numFmtId="0" fontId="43" fillId="22" borderId="33" applyNumberFormat="0" applyAlignment="0" applyProtection="0"/>
    <xf numFmtId="0" fontId="43" fillId="22" borderId="33" applyNumberFormat="0" applyAlignment="0" applyProtection="0"/>
    <xf numFmtId="0" fontId="32" fillId="0" borderId="34" applyNumberFormat="0" applyProtection="0">
      <alignment wrapText="1"/>
    </xf>
    <xf numFmtId="9" fontId="19"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9" fillId="0" borderId="0" applyFont="0" applyFill="0" applyBorder="0" applyAlignment="0" applyProtection="0"/>
    <xf numFmtId="9" fontId="26"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6"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8"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45" fillId="0" borderId="0" applyNumberFormat="0" applyProtection="0">
      <alignment horizontal="left"/>
    </xf>
    <xf numFmtId="0" fontId="2"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35" applyNumberFormat="0" applyFill="0" applyAlignment="0" applyProtection="0"/>
    <xf numFmtId="0" fontId="9" fillId="0" borderId="6" applyNumberFormat="0" applyFill="0" applyAlignment="0" applyProtection="0"/>
    <xf numFmtId="0" fontId="47" fillId="0" borderId="35" applyNumberFormat="0" applyFill="0" applyAlignment="0" applyProtection="0"/>
    <xf numFmtId="0" fontId="48" fillId="0" borderId="0" applyNumberFormat="0" applyFill="0" applyBorder="0" applyAlignment="0" applyProtection="0"/>
    <xf numFmtId="0" fontId="7" fillId="0" borderId="0" applyNumberFormat="0" applyFill="0" applyBorder="0" applyAlignment="0" applyProtection="0"/>
    <xf numFmtId="0" fontId="48"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60" fillId="0" borderId="0" applyFont="0" applyFill="0" applyBorder="0" applyAlignment="0" applyProtection="0"/>
    <xf numFmtId="9" fontId="1" fillId="0" borderId="0" applyFont="0" applyFill="0" applyBorder="0" applyAlignment="0" applyProtection="0"/>
    <xf numFmtId="0" fontId="61" fillId="0" borderId="0"/>
    <xf numFmtId="0" fontId="68" fillId="0" borderId="0">
      <alignment horizontal="left" vertical="center" wrapText="1"/>
    </xf>
    <xf numFmtId="9" fontId="26" fillId="0" borderId="0" applyFont="0" applyFill="0" applyBorder="0" applyAlignment="0" applyProtection="0"/>
    <xf numFmtId="43" fontId="1" fillId="0" borderId="0" applyFont="0" applyFill="0" applyBorder="0" applyAlignment="0" applyProtection="0"/>
    <xf numFmtId="0" fontId="68" fillId="0" borderId="0">
      <alignment horizontal="left" vertical="center" wrapText="1"/>
    </xf>
    <xf numFmtId="3" fontId="26" fillId="0" borderId="0">
      <alignment horizontal="left" vertical="top" wrapText="1"/>
    </xf>
    <xf numFmtId="9" fontId="68" fillId="0" borderId="0" applyFont="0" applyFill="0" applyBorder="0" applyAlignment="0" applyProtection="0"/>
  </cellStyleXfs>
  <cellXfs count="562">
    <xf numFmtId="0" fontId="0" fillId="0" borderId="0" xfId="0"/>
    <xf numFmtId="3" fontId="12" fillId="0" borderId="0" xfId="0" applyNumberFormat="1" applyFont="1" applyAlignment="1">
      <alignment horizontal="center" vertical="center"/>
    </xf>
    <xf numFmtId="4" fontId="12" fillId="0" borderId="0" xfId="0" applyNumberFormat="1" applyFont="1" applyAlignment="1">
      <alignment horizontal="center" vertical="center"/>
    </xf>
    <xf numFmtId="8" fontId="12" fillId="0" borderId="0" xfId="0" applyNumberFormat="1" applyFont="1" applyAlignment="1">
      <alignment horizontal="center" vertical="center"/>
    </xf>
    <xf numFmtId="164" fontId="12" fillId="0" borderId="0" xfId="0" applyNumberFormat="1" applyFont="1" applyAlignment="1">
      <alignment horizontal="center" vertical="center"/>
    </xf>
    <xf numFmtId="164" fontId="13" fillId="0" borderId="18" xfId="0" applyNumberFormat="1" applyFont="1" applyBorder="1" applyAlignment="1">
      <alignment horizontal="center" vertical="center" wrapText="1"/>
    </xf>
    <xf numFmtId="166" fontId="13" fillId="0" borderId="0" xfId="0" applyNumberFormat="1" applyFont="1" applyAlignment="1">
      <alignment horizontal="center" vertical="center" wrapText="1"/>
    </xf>
    <xf numFmtId="0" fontId="14" fillId="0" borderId="20" xfId="0" applyFont="1" applyBorder="1" applyAlignment="1">
      <alignment vertical="center" wrapText="1"/>
    </xf>
    <xf numFmtId="0" fontId="13" fillId="0" borderId="18" xfId="0" applyFont="1" applyBorder="1" applyAlignment="1">
      <alignment horizontal="center" wrapText="1"/>
    </xf>
    <xf numFmtId="0" fontId="11" fillId="0" borderId="0" xfId="0" applyFont="1" applyAlignment="1">
      <alignment vertical="center"/>
    </xf>
    <xf numFmtId="0" fontId="11" fillId="0" borderId="19" xfId="0" applyFont="1" applyBorder="1" applyAlignment="1">
      <alignment vertical="center"/>
    </xf>
    <xf numFmtId="0" fontId="14" fillId="0" borderId="21" xfId="0" applyFont="1" applyBorder="1" applyAlignment="1">
      <alignment vertical="center" wrapText="1"/>
    </xf>
    <xf numFmtId="0" fontId="13" fillId="0" borderId="22" xfId="0" applyFont="1" applyBorder="1" applyAlignment="1">
      <alignment horizontal="center" wrapText="1"/>
    </xf>
    <xf numFmtId="165" fontId="13" fillId="0" borderId="18" xfId="0" applyNumberFormat="1" applyFont="1" applyBorder="1" applyAlignment="1">
      <alignment vertical="center" wrapText="1"/>
    </xf>
    <xf numFmtId="165" fontId="13" fillId="0" borderId="22" xfId="0" applyNumberFormat="1" applyFont="1" applyBorder="1" applyAlignment="1">
      <alignment vertical="center" wrapText="1"/>
    </xf>
    <xf numFmtId="164" fontId="11" fillId="0" borderId="0" xfId="0" applyNumberFormat="1" applyFont="1" applyAlignment="1">
      <alignment vertical="center"/>
    </xf>
    <xf numFmtId="164" fontId="13" fillId="0" borderId="0" xfId="0" applyNumberFormat="1" applyFont="1" applyAlignment="1">
      <alignment horizontal="center" vertical="center" wrapText="1"/>
    </xf>
    <xf numFmtId="0" fontId="11" fillId="0" borderId="0" xfId="0" applyFont="1" applyAlignment="1">
      <alignment horizontal="center" vertical="center"/>
    </xf>
    <xf numFmtId="4" fontId="11" fillId="0" borderId="0" xfId="0" applyNumberFormat="1" applyFont="1" applyAlignment="1">
      <alignment horizontal="center" vertical="center"/>
    </xf>
    <xf numFmtId="0" fontId="17" fillId="0" borderId="0" xfId="0" applyFont="1" applyAlignment="1">
      <alignment horizontal="center" vertical="top" wrapText="1"/>
    </xf>
    <xf numFmtId="4" fontId="17" fillId="0" borderId="0" xfId="0" applyNumberFormat="1" applyFont="1" applyAlignment="1">
      <alignment horizontal="center" vertical="top" wrapText="1"/>
    </xf>
    <xf numFmtId="0" fontId="14" fillId="0" borderId="0" xfId="0" applyFont="1" applyAlignment="1">
      <alignment vertical="center" wrapText="1"/>
    </xf>
    <xf numFmtId="0" fontId="13" fillId="0" borderId="0" xfId="0" applyFont="1" applyAlignment="1">
      <alignment horizontal="center" wrapText="1"/>
    </xf>
    <xf numFmtId="165" fontId="13" fillId="0" borderId="0" xfId="0" applyNumberFormat="1" applyFont="1" applyAlignment="1">
      <alignment vertical="center" wrapText="1"/>
    </xf>
    <xf numFmtId="0" fontId="49" fillId="0" borderId="0" xfId="0" applyFont="1"/>
    <xf numFmtId="0" fontId="50" fillId="0" borderId="0" xfId="0" applyFont="1" applyAlignment="1">
      <alignment horizontal="center" wrapText="1"/>
    </xf>
    <xf numFmtId="0" fontId="49" fillId="0" borderId="0" xfId="0" applyFont="1" applyAlignment="1">
      <alignment wrapText="1"/>
    </xf>
    <xf numFmtId="0" fontId="50" fillId="0" borderId="0" xfId="0" applyFont="1"/>
    <xf numFmtId="9" fontId="50" fillId="0" borderId="0" xfId="0" applyNumberFormat="1" applyFont="1" applyAlignment="1">
      <alignment horizontal="center"/>
    </xf>
    <xf numFmtId="0" fontId="9" fillId="0" borderId="0" xfId="0" applyFont="1"/>
    <xf numFmtId="0" fontId="9" fillId="0" borderId="0" xfId="0" applyFont="1" applyAlignment="1">
      <alignment horizontal="left" wrapText="1"/>
    </xf>
    <xf numFmtId="0" fontId="9" fillId="0" borderId="0" xfId="0" applyFont="1" applyAlignment="1">
      <alignment horizontal="center"/>
    </xf>
    <xf numFmtId="0" fontId="51" fillId="0" borderId="9" xfId="0" applyFont="1" applyBorder="1"/>
    <xf numFmtId="164" fontId="49" fillId="0" borderId="36" xfId="0" applyNumberFormat="1" applyFont="1" applyBorder="1" applyAlignment="1">
      <alignment horizontal="center"/>
    </xf>
    <xf numFmtId="0" fontId="49" fillId="0" borderId="10" xfId="0" applyFont="1" applyBorder="1"/>
    <xf numFmtId="164" fontId="0" fillId="0" borderId="8" xfId="0" applyNumberFormat="1" applyBorder="1"/>
    <xf numFmtId="164" fontId="0" fillId="0" borderId="0" xfId="0" applyNumberFormat="1"/>
    <xf numFmtId="0" fontId="51" fillId="0" borderId="13" xfId="0" applyFont="1" applyBorder="1"/>
    <xf numFmtId="165" fontId="49" fillId="0" borderId="0" xfId="0" applyNumberFormat="1" applyFont="1" applyAlignment="1">
      <alignment horizontal="center"/>
    </xf>
    <xf numFmtId="165" fontId="0" fillId="0" borderId="14" xfId="0" applyNumberFormat="1" applyBorder="1"/>
    <xf numFmtId="0" fontId="51" fillId="0" borderId="10" xfId="0" applyFont="1" applyBorder="1"/>
    <xf numFmtId="0" fontId="51" fillId="0" borderId="15" xfId="0" applyFont="1" applyBorder="1"/>
    <xf numFmtId="165" fontId="49" fillId="0" borderId="16" xfId="0" applyNumberFormat="1" applyFont="1" applyBorder="1" applyAlignment="1">
      <alignment horizontal="center"/>
    </xf>
    <xf numFmtId="0" fontId="49" fillId="0" borderId="16" xfId="0" applyFont="1" applyBorder="1"/>
    <xf numFmtId="0" fontId="51" fillId="0" borderId="16" xfId="0" applyFont="1" applyBorder="1"/>
    <xf numFmtId="164" fontId="7" fillId="0" borderId="0" xfId="0" applyNumberFormat="1" applyFont="1"/>
    <xf numFmtId="0" fontId="51" fillId="0" borderId="13" xfId="0" applyFont="1" applyBorder="1" applyAlignment="1">
      <alignment wrapText="1"/>
    </xf>
    <xf numFmtId="0" fontId="51" fillId="0" borderId="0" xfId="0" applyFont="1"/>
    <xf numFmtId="164" fontId="0" fillId="0" borderId="12" xfId="0" applyNumberFormat="1" applyBorder="1"/>
    <xf numFmtId="167" fontId="49" fillId="0" borderId="0" xfId="102" applyNumberFormat="1" applyFont="1"/>
    <xf numFmtId="10" fontId="49" fillId="0" borderId="0" xfId="0" applyNumberFormat="1" applyFont="1"/>
    <xf numFmtId="0" fontId="0" fillId="0" borderId="0" xfId="0" applyAlignment="1">
      <alignment wrapText="1"/>
    </xf>
    <xf numFmtId="0" fontId="10" fillId="0" borderId="7" xfId="0" applyFont="1" applyBorder="1" applyAlignment="1">
      <alignment horizontal="center" vertical="center"/>
    </xf>
    <xf numFmtId="0" fontId="10" fillId="0" borderId="0" xfId="0" applyFont="1" applyAlignment="1">
      <alignment horizontal="center"/>
    </xf>
    <xf numFmtId="0" fontId="12" fillId="0" borderId="0" xfId="0" applyFont="1" applyAlignment="1">
      <alignment horizontal="left" vertical="center"/>
    </xf>
    <xf numFmtId="6" fontId="11" fillId="0" borderId="0" xfId="0" applyNumberFormat="1" applyFont="1" applyAlignment="1">
      <alignment vertical="center"/>
    </xf>
    <xf numFmtId="0" fontId="11" fillId="0" borderId="0" xfId="0" applyFont="1" applyAlignment="1">
      <alignment horizontal="center"/>
    </xf>
    <xf numFmtId="0" fontId="12" fillId="0" borderId="0" xfId="0" applyFont="1" applyAlignment="1">
      <alignment vertical="center"/>
    </xf>
    <xf numFmtId="0" fontId="11" fillId="0" borderId="0" xfId="0" applyFont="1" applyAlignment="1">
      <alignment horizontal="center" vertical="center" wrapText="1"/>
    </xf>
    <xf numFmtId="0" fontId="13" fillId="0" borderId="13" xfId="0" applyFont="1" applyBorder="1" applyAlignment="1">
      <alignment horizontal="center" vertical="center"/>
    </xf>
    <xf numFmtId="6" fontId="11" fillId="0" borderId="0" xfId="0" applyNumberFormat="1" applyFont="1" applyAlignment="1">
      <alignment horizontal="center" vertical="center"/>
    </xf>
    <xf numFmtId="0" fontId="15" fillId="0" borderId="0" xfId="0" applyFont="1" applyAlignment="1">
      <alignment vertical="center" readingOrder="1"/>
    </xf>
    <xf numFmtId="0" fontId="16" fillId="0" borderId="0" xfId="0" applyFont="1" applyAlignment="1">
      <alignment vertical="center"/>
    </xf>
    <xf numFmtId="0" fontId="13" fillId="0" borderId="0" xfId="0" applyFont="1" applyAlignment="1">
      <alignment vertical="center"/>
    </xf>
    <xf numFmtId="0" fontId="17" fillId="0" borderId="0" xfId="0" applyFont="1" applyAlignment="1">
      <alignment horizontal="left" vertical="top" wrapText="1"/>
    </xf>
    <xf numFmtId="0" fontId="18" fillId="0" borderId="0" xfId="0" applyFont="1" applyAlignment="1">
      <alignment vertical="center"/>
    </xf>
    <xf numFmtId="0" fontId="13" fillId="0" borderId="18" xfId="0" applyFont="1" applyBorder="1" applyAlignment="1">
      <alignment horizontal="center" vertical="center"/>
    </xf>
    <xf numFmtId="3" fontId="13" fillId="0" borderId="18" xfId="0" applyNumberFormat="1" applyFont="1" applyBorder="1" applyAlignment="1">
      <alignment horizontal="center" vertical="center" wrapText="1"/>
    </xf>
    <xf numFmtId="44" fontId="13" fillId="26" borderId="18" xfId="293" applyFont="1" applyFill="1" applyBorder="1" applyAlignment="1">
      <alignment horizontal="center" vertical="center" wrapText="1"/>
    </xf>
    <xf numFmtId="44" fontId="13" fillId="0" borderId="18" xfId="293" applyFont="1" applyFill="1" applyBorder="1" applyAlignment="1">
      <alignment horizontal="center" vertical="center" wrapText="1"/>
    </xf>
    <xf numFmtId="8" fontId="13" fillId="0" borderId="18" xfId="293" applyNumberFormat="1" applyFont="1" applyFill="1" applyBorder="1" applyAlignment="1">
      <alignment horizontal="center" vertical="center" wrapText="1"/>
    </xf>
    <xf numFmtId="10" fontId="13" fillId="0" borderId="0" xfId="293" applyNumberFormat="1" applyFont="1" applyFill="1" applyBorder="1" applyAlignment="1">
      <alignment horizontal="center" vertical="center" wrapText="1"/>
    </xf>
    <xf numFmtId="10" fontId="11" fillId="0" borderId="0" xfId="294" applyNumberFormat="1" applyFont="1" applyBorder="1" applyAlignment="1">
      <alignment vertical="center"/>
    </xf>
    <xf numFmtId="0" fontId="54" fillId="0" borderId="0" xfId="0" applyFont="1" applyAlignment="1">
      <alignment vertical="center"/>
    </xf>
    <xf numFmtId="0" fontId="52" fillId="0" borderId="18" xfId="0" applyFont="1" applyBorder="1" applyAlignment="1">
      <alignment vertical="center" wrapText="1"/>
    </xf>
    <xf numFmtId="0" fontId="11" fillId="0" borderId="18" xfId="0" applyFont="1" applyBorder="1" applyAlignment="1">
      <alignment horizontal="center" vertical="center" wrapText="1"/>
    </xf>
    <xf numFmtId="44" fontId="11" fillId="0" borderId="18" xfId="293" applyFont="1" applyFill="1" applyBorder="1" applyAlignment="1">
      <alignment horizontal="center" vertical="center" wrapText="1"/>
    </xf>
    <xf numFmtId="44" fontId="11" fillId="0" borderId="18" xfId="293" applyFont="1" applyBorder="1" applyAlignment="1">
      <alignment vertical="center"/>
    </xf>
    <xf numFmtId="1" fontId="11" fillId="0" borderId="18" xfId="0" applyNumberFormat="1" applyFont="1" applyBorder="1" applyAlignment="1">
      <alignment horizontal="center" vertical="center"/>
    </xf>
    <xf numFmtId="8" fontId="11" fillId="0" borderId="18" xfId="293" applyNumberFormat="1" applyFont="1" applyBorder="1" applyAlignment="1">
      <alignment vertical="center"/>
    </xf>
    <xf numFmtId="44" fontId="11" fillId="0" borderId="18" xfId="293" applyFont="1" applyFill="1" applyBorder="1" applyAlignment="1">
      <alignment vertical="center"/>
    </xf>
    <xf numFmtId="8" fontId="11" fillId="0" borderId="18" xfId="293" applyNumberFormat="1" applyFont="1" applyFill="1" applyBorder="1" applyAlignment="1">
      <alignment vertical="center"/>
    </xf>
    <xf numFmtId="44" fontId="11" fillId="0" borderId="0" xfId="293" applyFont="1" applyAlignment="1">
      <alignment vertical="center"/>
    </xf>
    <xf numFmtId="44" fontId="55" fillId="0" borderId="18" xfId="293" applyFont="1" applyBorder="1" applyAlignment="1">
      <alignment vertical="center"/>
    </xf>
    <xf numFmtId="8" fontId="55" fillId="0" borderId="18" xfId="293" applyNumberFormat="1" applyFont="1" applyBorder="1" applyAlignment="1">
      <alignment vertical="center"/>
    </xf>
    <xf numFmtId="10" fontId="55" fillId="0" borderId="0" xfId="293" applyNumberFormat="1" applyFont="1" applyBorder="1" applyAlignment="1">
      <alignment vertical="center"/>
    </xf>
    <xf numFmtId="10" fontId="11" fillId="0" borderId="0" xfId="294" applyNumberFormat="1" applyFont="1" applyAlignment="1">
      <alignment vertical="center"/>
    </xf>
    <xf numFmtId="8" fontId="11" fillId="0" borderId="0" xfId="0" applyNumberFormat="1" applyFont="1" applyAlignment="1">
      <alignment vertical="center"/>
    </xf>
    <xf numFmtId="10" fontId="11" fillId="0" borderId="0" xfId="0" applyNumberFormat="1" applyFont="1" applyAlignment="1">
      <alignment vertical="center"/>
    </xf>
    <xf numFmtId="0" fontId="11" fillId="0" borderId="9" xfId="0" applyFont="1" applyBorder="1" applyAlignment="1">
      <alignment vertical="center"/>
    </xf>
    <xf numFmtId="0" fontId="11" fillId="0" borderId="10" xfId="0" applyFont="1" applyBorder="1" applyAlignment="1">
      <alignment horizontal="center"/>
    </xf>
    <xf numFmtId="10" fontId="13" fillId="0" borderId="10" xfId="0" applyNumberFormat="1" applyFont="1" applyBorder="1" applyAlignment="1">
      <alignment horizontal="center" vertical="center"/>
    </xf>
    <xf numFmtId="3" fontId="13" fillId="0" borderId="10" xfId="0" applyNumberFormat="1" applyFont="1" applyBorder="1" applyAlignment="1">
      <alignment horizontal="center" vertical="center"/>
    </xf>
    <xf numFmtId="4" fontId="13" fillId="0" borderId="10" xfId="0" applyNumberFormat="1" applyFont="1" applyBorder="1" applyAlignment="1">
      <alignment horizontal="center" vertical="center" wrapText="1"/>
    </xf>
    <xf numFmtId="166" fontId="13" fillId="0" borderId="18" xfId="0" applyNumberFormat="1" applyFont="1" applyBorder="1" applyAlignment="1">
      <alignment horizontal="center" vertical="center" wrapText="1"/>
    </xf>
    <xf numFmtId="0" fontId="15" fillId="0" borderId="18" xfId="0" applyFont="1" applyBorder="1" applyAlignment="1">
      <alignment vertical="center" readingOrder="1"/>
    </xf>
    <xf numFmtId="164" fontId="13" fillId="0" borderId="22" xfId="0" applyNumberFormat="1" applyFont="1" applyBorder="1" applyAlignment="1">
      <alignment horizontal="center" vertical="center" wrapText="1"/>
    </xf>
    <xf numFmtId="166" fontId="13" fillId="0" borderId="22" xfId="0" applyNumberFormat="1" applyFont="1" applyBorder="1" applyAlignment="1">
      <alignment horizontal="center" vertical="center" wrapText="1"/>
    </xf>
    <xf numFmtId="44" fontId="11" fillId="0" borderId="37" xfId="293" applyFont="1" applyFill="1" applyBorder="1" applyAlignment="1">
      <alignment vertical="center"/>
    </xf>
    <xf numFmtId="8" fontId="11" fillId="0" borderId="37" xfId="293" applyNumberFormat="1" applyFont="1" applyFill="1" applyBorder="1" applyAlignment="1">
      <alignment vertical="center"/>
    </xf>
    <xf numFmtId="44" fontId="53" fillId="0" borderId="18" xfId="293" applyFont="1" applyFill="1" applyBorder="1" applyAlignment="1">
      <alignment vertical="center" readingOrder="1"/>
    </xf>
    <xf numFmtId="0" fontId="14" fillId="0" borderId="38" xfId="0" applyFont="1" applyBorder="1" applyAlignment="1">
      <alignment vertical="center" wrapText="1"/>
    </xf>
    <xf numFmtId="0" fontId="13" fillId="0" borderId="39" xfId="0" applyFont="1" applyBorder="1" applyAlignment="1">
      <alignment horizontal="center" wrapText="1"/>
    </xf>
    <xf numFmtId="165" fontId="13" fillId="0" borderId="39" xfId="0" applyNumberFormat="1" applyFont="1" applyBorder="1" applyAlignment="1">
      <alignment vertical="center" wrapText="1"/>
    </xf>
    <xf numFmtId="164" fontId="13" fillId="0" borderId="39" xfId="0" applyNumberFormat="1" applyFont="1" applyBorder="1" applyAlignment="1">
      <alignment horizontal="center" vertical="center" wrapText="1"/>
    </xf>
    <xf numFmtId="166" fontId="13" fillId="0" borderId="39" xfId="0" applyNumberFormat="1" applyFont="1" applyBorder="1" applyAlignment="1">
      <alignment horizontal="center" vertical="center" wrapText="1"/>
    </xf>
    <xf numFmtId="0" fontId="15" fillId="0" borderId="39" xfId="0" applyFont="1" applyBorder="1" applyAlignment="1">
      <alignment vertical="center" readingOrder="1"/>
    </xf>
    <xf numFmtId="0" fontId="11" fillId="0" borderId="40" xfId="0" applyFont="1" applyBorder="1" applyAlignment="1">
      <alignment vertical="center"/>
    </xf>
    <xf numFmtId="0" fontId="11" fillId="0" borderId="41" xfId="0" applyFont="1" applyBorder="1" applyAlignment="1">
      <alignment vertical="center"/>
    </xf>
    <xf numFmtId="0" fontId="11" fillId="0" borderId="42" xfId="0" applyFont="1" applyBorder="1" applyAlignment="1">
      <alignment vertical="center"/>
    </xf>
    <xf numFmtId="164" fontId="13" fillId="28" borderId="39" xfId="0" applyNumberFormat="1" applyFont="1" applyFill="1" applyBorder="1" applyAlignment="1">
      <alignment horizontal="center" vertical="center" wrapText="1"/>
    </xf>
    <xf numFmtId="168" fontId="11" fillId="0" borderId="0" xfId="0" applyNumberFormat="1" applyFont="1" applyAlignment="1">
      <alignment vertical="center"/>
    </xf>
    <xf numFmtId="169" fontId="11" fillId="0" borderId="0" xfId="0" applyNumberFormat="1" applyFont="1" applyAlignment="1">
      <alignment vertical="center"/>
    </xf>
    <xf numFmtId="0" fontId="0" fillId="0" borderId="0" xfId="295" applyFont="1"/>
    <xf numFmtId="0" fontId="56" fillId="0" borderId="0" xfId="295" applyFont="1" applyAlignment="1">
      <alignment horizontal="center"/>
    </xf>
    <xf numFmtId="0" fontId="57" fillId="0" borderId="0" xfId="295" applyFont="1" applyAlignment="1">
      <alignment horizontal="center"/>
    </xf>
    <xf numFmtId="0" fontId="1" fillId="0" borderId="0" xfId="295"/>
    <xf numFmtId="0" fontId="1" fillId="0" borderId="0" xfId="295" applyAlignment="1">
      <alignment wrapText="1"/>
    </xf>
    <xf numFmtId="0" fontId="58" fillId="0" borderId="0" xfId="295" applyFont="1" applyAlignment="1">
      <alignment horizontal="center"/>
    </xf>
    <xf numFmtId="0" fontId="18" fillId="0" borderId="0" xfId="295" applyFont="1" applyAlignment="1">
      <alignment horizontal="center"/>
    </xf>
    <xf numFmtId="0" fontId="9" fillId="0" borderId="0" xfId="295" applyFont="1" applyAlignment="1">
      <alignment horizontal="center"/>
    </xf>
    <xf numFmtId="170" fontId="18" fillId="0" borderId="0" xfId="295" applyNumberFormat="1" applyFont="1" applyAlignment="1">
      <alignment horizontal="left" vertical="top"/>
    </xf>
    <xf numFmtId="0" fontId="59" fillId="0" borderId="0" xfId="295" applyFont="1"/>
    <xf numFmtId="0" fontId="59" fillId="0" borderId="0" xfId="295" applyFont="1" applyAlignment="1">
      <alignment wrapText="1"/>
    </xf>
    <xf numFmtId="0" fontId="18" fillId="0" borderId="0" xfId="295" applyFont="1"/>
    <xf numFmtId="9" fontId="18" fillId="0" borderId="0" xfId="295" applyNumberFormat="1" applyFont="1" applyAlignment="1">
      <alignment horizontal="center" wrapText="1"/>
    </xf>
    <xf numFmtId="9" fontId="18" fillId="0" borderId="0" xfId="295" applyNumberFormat="1" applyFont="1" applyAlignment="1">
      <alignment horizontal="center"/>
    </xf>
    <xf numFmtId="0" fontId="18" fillId="0" borderId="0" xfId="295" applyFont="1" applyAlignment="1">
      <alignment horizontal="left" wrapText="1"/>
    </xf>
    <xf numFmtId="0" fontId="59" fillId="0" borderId="9" xfId="295" applyFont="1" applyBorder="1"/>
    <xf numFmtId="164" fontId="59" fillId="0" borderId="36" xfId="295" applyNumberFormat="1" applyFont="1" applyBorder="1" applyAlignment="1">
      <alignment horizontal="center"/>
    </xf>
    <xf numFmtId="9" fontId="59" fillId="0" borderId="36" xfId="296" applyFont="1" applyBorder="1" applyAlignment="1">
      <alignment horizontal="center"/>
    </xf>
    <xf numFmtId="164" fontId="1" fillId="0" borderId="8" xfId="295" applyNumberFormat="1" applyBorder="1"/>
    <xf numFmtId="164" fontId="1" fillId="0" borderId="0" xfId="295" applyNumberFormat="1"/>
    <xf numFmtId="0" fontId="59" fillId="0" borderId="15" xfId="295" applyFont="1" applyBorder="1"/>
    <xf numFmtId="165" fontId="59" fillId="0" borderId="16" xfId="295" applyNumberFormat="1" applyFont="1" applyBorder="1" applyAlignment="1">
      <alignment horizontal="center"/>
    </xf>
    <xf numFmtId="9" fontId="59" fillId="0" borderId="43" xfId="296" applyFont="1" applyBorder="1" applyAlignment="1">
      <alignment horizontal="center"/>
    </xf>
    <xf numFmtId="165" fontId="1" fillId="0" borderId="14" xfId="295" applyNumberFormat="1" applyBorder="1"/>
    <xf numFmtId="0" fontId="59" fillId="0" borderId="10" xfId="295" applyFont="1" applyBorder="1"/>
    <xf numFmtId="0" fontId="59" fillId="0" borderId="13" xfId="295" applyFont="1" applyBorder="1"/>
    <xf numFmtId="165" fontId="59" fillId="0" borderId="0" xfId="295" applyNumberFormat="1" applyFont="1" applyAlignment="1">
      <alignment horizontal="center"/>
    </xf>
    <xf numFmtId="9" fontId="59" fillId="0" borderId="44" xfId="296" applyFont="1" applyBorder="1" applyAlignment="1">
      <alignment horizontal="center"/>
    </xf>
    <xf numFmtId="164" fontId="7" fillId="0" borderId="0" xfId="295" applyNumberFormat="1" applyFont="1"/>
    <xf numFmtId="0" fontId="59" fillId="0" borderId="16" xfId="295" applyFont="1" applyBorder="1"/>
    <xf numFmtId="0" fontId="59" fillId="0" borderId="9" xfId="295" applyFont="1" applyBorder="1" applyAlignment="1">
      <alignment wrapText="1"/>
    </xf>
    <xf numFmtId="0" fontId="59" fillId="0" borderId="15" xfId="295" applyFont="1" applyBorder="1" applyAlignment="1">
      <alignment wrapText="1"/>
    </xf>
    <xf numFmtId="164" fontId="59" fillId="0" borderId="0" xfId="295" applyNumberFormat="1" applyFont="1" applyAlignment="1">
      <alignment horizontal="center"/>
    </xf>
    <xf numFmtId="9" fontId="59" fillId="0" borderId="0" xfId="296" applyFont="1" applyAlignment="1">
      <alignment horizontal="center"/>
    </xf>
    <xf numFmtId="0" fontId="59" fillId="0" borderId="19" xfId="295" applyFont="1" applyBorder="1" applyAlignment="1">
      <alignment horizontal="left" vertical="center" wrapText="1"/>
    </xf>
    <xf numFmtId="165" fontId="1" fillId="0" borderId="12" xfId="295" applyNumberFormat="1" applyBorder="1"/>
    <xf numFmtId="164" fontId="1" fillId="0" borderId="12" xfId="295" applyNumberFormat="1" applyBorder="1"/>
    <xf numFmtId="0" fontId="49" fillId="0" borderId="0" xfId="295" applyFont="1" applyAlignment="1">
      <alignment horizontal="right" wrapText="1"/>
    </xf>
    <xf numFmtId="165" fontId="49" fillId="0" borderId="0" xfId="295" applyNumberFormat="1" applyFont="1"/>
    <xf numFmtId="0" fontId="49" fillId="0" borderId="0" xfId="295" applyFont="1"/>
    <xf numFmtId="0" fontId="49" fillId="0" borderId="0" xfId="295" applyFont="1" applyAlignment="1">
      <alignment wrapText="1"/>
    </xf>
    <xf numFmtId="0" fontId="49" fillId="0" borderId="0" xfId="295" applyFont="1" applyAlignment="1">
      <alignment horizontal="right"/>
    </xf>
    <xf numFmtId="10" fontId="49" fillId="0" borderId="0" xfId="297" applyNumberFormat="1" applyFont="1"/>
    <xf numFmtId="9" fontId="49" fillId="0" borderId="0" xfId="297" applyFont="1"/>
    <xf numFmtId="0" fontId="61" fillId="0" borderId="0" xfId="298"/>
    <xf numFmtId="0" fontId="63" fillId="29" borderId="0" xfId="298" applyFont="1" applyFill="1"/>
    <xf numFmtId="0" fontId="65" fillId="29" borderId="19" xfId="298" applyFont="1" applyFill="1" applyBorder="1"/>
    <xf numFmtId="0" fontId="66" fillId="29" borderId="16" xfId="298" applyFont="1" applyFill="1" applyBorder="1"/>
    <xf numFmtId="0" fontId="65" fillId="29" borderId="17" xfId="298" applyFont="1" applyFill="1" applyBorder="1"/>
    <xf numFmtId="0" fontId="65" fillId="0" borderId="0" xfId="298" applyFont="1"/>
    <xf numFmtId="0" fontId="67" fillId="30" borderId="0" xfId="218" applyFont="1" applyFill="1"/>
    <xf numFmtId="0" fontId="67" fillId="31" borderId="0" xfId="218" applyFont="1" applyFill="1"/>
    <xf numFmtId="0" fontId="67" fillId="32" borderId="0" xfId="218" applyFont="1" applyFill="1"/>
    <xf numFmtId="0" fontId="67" fillId="33" borderId="0" xfId="298" applyFont="1" applyFill="1" applyAlignment="1">
      <alignment horizontal="center"/>
    </xf>
    <xf numFmtId="0" fontId="67" fillId="34" borderId="0" xfId="298" applyFont="1" applyFill="1" applyAlignment="1">
      <alignment horizontal="center"/>
    </xf>
    <xf numFmtId="14" fontId="65" fillId="0" borderId="0" xfId="298" applyNumberFormat="1" applyFont="1"/>
    <xf numFmtId="171" fontId="61" fillId="0" borderId="0" xfId="298" applyNumberFormat="1"/>
    <xf numFmtId="2" fontId="61" fillId="0" borderId="0" xfId="298" applyNumberFormat="1"/>
    <xf numFmtId="0" fontId="65" fillId="0" borderId="0" xfId="299" applyFont="1" applyAlignment="1"/>
    <xf numFmtId="0" fontId="68" fillId="0" borderId="0" xfId="299" applyAlignment="1"/>
    <xf numFmtId="0" fontId="69" fillId="0" borderId="0" xfId="299" applyFont="1" applyAlignment="1"/>
    <xf numFmtId="0" fontId="70" fillId="0" borderId="0" xfId="299" applyFont="1" applyAlignment="1"/>
    <xf numFmtId="0" fontId="68" fillId="0" borderId="45" xfId="299" applyBorder="1" applyAlignment="1"/>
    <xf numFmtId="0" fontId="68" fillId="0" borderId="44" xfId="299" applyBorder="1" applyAlignment="1"/>
    <xf numFmtId="0" fontId="68" fillId="0" borderId="46" xfId="299" applyBorder="1" applyAlignment="1"/>
    <xf numFmtId="0" fontId="68" fillId="0" borderId="47" xfId="299" applyBorder="1" applyAlignment="1"/>
    <xf numFmtId="0" fontId="68" fillId="0" borderId="0" xfId="299" applyAlignment="1">
      <alignment horizontal="right"/>
    </xf>
    <xf numFmtId="0" fontId="65" fillId="0" borderId="0" xfId="299" applyFont="1" applyAlignment="1">
      <alignment horizontal="center"/>
    </xf>
    <xf numFmtId="0" fontId="68" fillId="0" borderId="48" xfId="299" applyBorder="1" applyAlignment="1"/>
    <xf numFmtId="14" fontId="65" fillId="0" borderId="0" xfId="298" applyNumberFormat="1" applyFont="1" applyAlignment="1">
      <alignment horizontal="center"/>
    </xf>
    <xf numFmtId="0" fontId="71" fillId="0" borderId="48" xfId="299" applyFont="1" applyBorder="1" applyAlignment="1">
      <alignment horizontal="center"/>
    </xf>
    <xf numFmtId="172" fontId="61" fillId="0" borderId="0" xfId="298" applyNumberFormat="1"/>
    <xf numFmtId="171" fontId="61" fillId="0" borderId="18" xfId="298" applyNumberFormat="1" applyBorder="1"/>
    <xf numFmtId="171" fontId="68" fillId="0" borderId="48" xfId="299" applyNumberFormat="1" applyBorder="1" applyAlignment="1">
      <alignment horizontal="center"/>
    </xf>
    <xf numFmtId="0" fontId="68" fillId="0" borderId="48" xfId="299" applyBorder="1" applyAlignment="1">
      <alignment horizontal="center"/>
    </xf>
    <xf numFmtId="0" fontId="68" fillId="0" borderId="47" xfId="299" applyBorder="1" applyAlignment="1">
      <alignment horizontal="right"/>
    </xf>
    <xf numFmtId="0" fontId="72" fillId="0" borderId="0" xfId="299" applyFont="1" applyAlignment="1">
      <alignment horizontal="right"/>
    </xf>
    <xf numFmtId="0" fontId="65" fillId="28" borderId="0" xfId="299" applyFont="1" applyFill="1" applyAlignment="1">
      <alignment horizontal="right"/>
    </xf>
    <xf numFmtId="10" fontId="65" fillId="28" borderId="48" xfId="300" applyNumberFormat="1" applyFont="1" applyFill="1" applyBorder="1" applyAlignment="1">
      <alignment horizontal="center"/>
    </xf>
    <xf numFmtId="0" fontId="68" fillId="0" borderId="49" xfId="299" applyBorder="1" applyAlignment="1"/>
    <xf numFmtId="0" fontId="68" fillId="0" borderId="50" xfId="299" applyBorder="1" applyAlignment="1"/>
    <xf numFmtId="0" fontId="68" fillId="0" borderId="51" xfId="299" applyBorder="1" applyAlignment="1"/>
    <xf numFmtId="6" fontId="0" fillId="0" borderId="0" xfId="0" applyNumberFormat="1"/>
    <xf numFmtId="0" fontId="0" fillId="0" borderId="52" xfId="0" applyBorder="1"/>
    <xf numFmtId="0" fontId="0" fillId="0" borderId="53" xfId="0" applyBorder="1"/>
    <xf numFmtId="6" fontId="9" fillId="0" borderId="8" xfId="0" applyNumberFormat="1" applyFont="1" applyBorder="1" applyAlignment="1">
      <alignment horizontal="center"/>
    </xf>
    <xf numFmtId="0" fontId="9" fillId="35" borderId="9" xfId="0" applyFont="1" applyFill="1" applyBorder="1" applyAlignment="1">
      <alignment horizontal="center"/>
    </xf>
    <xf numFmtId="0" fontId="9" fillId="35" borderId="56" xfId="0" applyFont="1" applyFill="1" applyBorder="1" applyAlignment="1">
      <alignment horizontal="center"/>
    </xf>
    <xf numFmtId="0" fontId="9" fillId="35" borderId="57" xfId="0" applyFont="1" applyFill="1" applyBorder="1" applyAlignment="1">
      <alignment horizontal="center"/>
    </xf>
    <xf numFmtId="0" fontId="9" fillId="0" borderId="8" xfId="0" applyFont="1" applyBorder="1" applyAlignment="1">
      <alignment horizontal="center"/>
    </xf>
    <xf numFmtId="0" fontId="9" fillId="0" borderId="11" xfId="0" applyFont="1" applyBorder="1" applyAlignment="1">
      <alignment horizontal="center"/>
    </xf>
    <xf numFmtId="0" fontId="9" fillId="0" borderId="57" xfId="0" applyFont="1" applyBorder="1" applyAlignment="1">
      <alignment horizontal="center"/>
    </xf>
    <xf numFmtId="0" fontId="0" fillId="0" borderId="52" xfId="0" applyBorder="1" applyAlignment="1">
      <alignment wrapText="1"/>
    </xf>
    <xf numFmtId="0" fontId="0" fillId="0" borderId="53" xfId="0" applyBorder="1" applyAlignment="1">
      <alignment wrapText="1"/>
    </xf>
    <xf numFmtId="6" fontId="9" fillId="0" borderId="58" xfId="0" applyNumberFormat="1" applyFont="1" applyBorder="1" applyAlignment="1">
      <alignment horizontal="center" vertical="center" wrapText="1"/>
    </xf>
    <xf numFmtId="0" fontId="9" fillId="35" borderId="7" xfId="0" applyFont="1" applyFill="1" applyBorder="1" applyAlignment="1">
      <alignment horizontal="center" vertical="center" wrapText="1"/>
    </xf>
    <xf numFmtId="0" fontId="9" fillId="35" borderId="59" xfId="0" applyFont="1" applyFill="1" applyBorder="1" applyAlignment="1">
      <alignment horizontal="center" vertical="center" wrapText="1"/>
    </xf>
    <xf numFmtId="0" fontId="9" fillId="35" borderId="60" xfId="0" applyFont="1" applyFill="1" applyBorder="1" applyAlignment="1">
      <alignment horizontal="center" vertical="center" wrapText="1"/>
    </xf>
    <xf numFmtId="0" fontId="9" fillId="0" borderId="58"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55" xfId="0" applyFont="1" applyBorder="1" applyAlignment="1">
      <alignment horizontal="center" vertical="center" wrapText="1"/>
    </xf>
    <xf numFmtId="0" fontId="0" fillId="0" borderId="18" xfId="0" applyBorder="1"/>
    <xf numFmtId="0" fontId="0" fillId="0" borderId="62" xfId="0" applyBorder="1"/>
    <xf numFmtId="6" fontId="9" fillId="0" borderId="58" xfId="0" applyNumberFormat="1" applyFont="1" applyBorder="1" applyAlignment="1">
      <alignment horizontal="center"/>
    </xf>
    <xf numFmtId="6" fontId="9" fillId="35" borderId="61" xfId="0" applyNumberFormat="1" applyFont="1" applyFill="1" applyBorder="1" applyAlignment="1">
      <alignment horizontal="center"/>
    </xf>
    <xf numFmtId="6" fontId="9" fillId="35" borderId="63" xfId="0" applyNumberFormat="1" applyFont="1" applyFill="1" applyBorder="1" applyAlignment="1">
      <alignment horizontal="center"/>
    </xf>
    <xf numFmtId="6" fontId="9" fillId="35" borderId="64" xfId="0" applyNumberFormat="1" applyFont="1" applyFill="1" applyBorder="1" applyAlignment="1">
      <alignment horizontal="center"/>
    </xf>
    <xf numFmtId="6" fontId="9" fillId="0" borderId="65" xfId="0" applyNumberFormat="1" applyFont="1" applyBorder="1" applyAlignment="1">
      <alignment horizontal="center"/>
    </xf>
    <xf numFmtId="6" fontId="9" fillId="0" borderId="55" xfId="0" applyNumberFormat="1" applyFont="1" applyBorder="1" applyAlignment="1">
      <alignment horizontal="center"/>
    </xf>
    <xf numFmtId="6" fontId="0" fillId="35" borderId="68" xfId="0" applyNumberFormat="1" applyFill="1" applyBorder="1"/>
    <xf numFmtId="6" fontId="0" fillId="35" borderId="41" xfId="0" applyNumberFormat="1" applyFill="1" applyBorder="1"/>
    <xf numFmtId="4" fontId="0" fillId="0" borderId="0" xfId="0" applyNumberFormat="1"/>
    <xf numFmtId="6" fontId="0" fillId="0" borderId="8" xfId="0" applyNumberFormat="1" applyBorder="1"/>
    <xf numFmtId="0" fontId="0" fillId="35" borderId="9" xfId="0" applyFill="1" applyBorder="1"/>
    <xf numFmtId="0" fontId="0" fillId="35" borderId="10" xfId="0" applyFill="1" applyBorder="1"/>
    <xf numFmtId="0" fontId="0" fillId="35" borderId="11" xfId="0" applyFill="1" applyBorder="1"/>
    <xf numFmtId="0" fontId="0" fillId="0" borderId="8" xfId="0" applyBorder="1"/>
    <xf numFmtId="0" fontId="0" fillId="0" borderId="9" xfId="0" applyBorder="1"/>
    <xf numFmtId="0" fontId="0" fillId="0" borderId="11" xfId="0" applyBorder="1"/>
    <xf numFmtId="3" fontId="0" fillId="0" borderId="0" xfId="0" applyNumberFormat="1"/>
    <xf numFmtId="6" fontId="0" fillId="0" borderId="12" xfId="0" applyNumberFormat="1" applyBorder="1" applyAlignment="1">
      <alignment horizontal="center"/>
    </xf>
    <xf numFmtId="0" fontId="9" fillId="0" borderId="0" xfId="0" applyFont="1" applyAlignment="1">
      <alignment horizontal="right"/>
    </xf>
    <xf numFmtId="3" fontId="9" fillId="0" borderId="0" xfId="0" applyNumberFormat="1" applyFont="1"/>
    <xf numFmtId="0" fontId="0" fillId="35" borderId="13" xfId="0" applyFill="1" applyBorder="1"/>
    <xf numFmtId="0" fontId="0" fillId="35" borderId="0" xfId="0" applyFill="1"/>
    <xf numFmtId="0" fontId="0" fillId="35" borderId="19" xfId="0" applyFill="1" applyBorder="1"/>
    <xf numFmtId="0" fontId="0" fillId="0" borderId="12" xfId="0" applyBorder="1" applyAlignment="1">
      <alignment horizontal="center"/>
    </xf>
    <xf numFmtId="0" fontId="0" fillId="0" borderId="13" xfId="0" applyBorder="1"/>
    <xf numFmtId="0" fontId="0" fillId="0" borderId="19" xfId="0" applyBorder="1"/>
    <xf numFmtId="8" fontId="0" fillId="0" borderId="12" xfId="0" applyNumberFormat="1" applyBorder="1" applyAlignment="1">
      <alignment horizontal="center"/>
    </xf>
    <xf numFmtId="0" fontId="9" fillId="0" borderId="7" xfId="0" applyFont="1" applyBorder="1"/>
    <xf numFmtId="0" fontId="9" fillId="0" borderId="54" xfId="0" applyFont="1" applyBorder="1"/>
    <xf numFmtId="8" fontId="9" fillId="0" borderId="58" xfId="0" applyNumberFormat="1" applyFont="1" applyBorder="1" applyAlignment="1">
      <alignment horizontal="center"/>
    </xf>
    <xf numFmtId="0" fontId="9" fillId="0" borderId="76" xfId="0" applyFont="1" applyBorder="1"/>
    <xf numFmtId="0" fontId="13" fillId="0" borderId="0" xfId="0" applyFont="1"/>
    <xf numFmtId="0" fontId="13" fillId="0" borderId="0" xfId="0" applyFont="1" applyAlignment="1">
      <alignment horizontal="right"/>
    </xf>
    <xf numFmtId="44" fontId="0" fillId="0" borderId="0" xfId="0" applyNumberFormat="1"/>
    <xf numFmtId="0" fontId="28" fillId="0" borderId="0" xfId="216"/>
    <xf numFmtId="0" fontId="28" fillId="0" borderId="0" xfId="214"/>
    <xf numFmtId="44" fontId="0" fillId="0" borderId="37" xfId="0" applyNumberFormat="1" applyBorder="1"/>
    <xf numFmtId="44" fontId="0" fillId="0" borderId="77" xfId="0" applyNumberFormat="1" applyBorder="1"/>
    <xf numFmtId="44" fontId="0" fillId="0" borderId="68" xfId="0" applyNumberFormat="1" applyBorder="1"/>
    <xf numFmtId="0" fontId="0" fillId="36" borderId="0" xfId="0" applyFill="1"/>
    <xf numFmtId="0" fontId="0" fillId="36" borderId="0" xfId="0" applyFill="1" applyAlignment="1">
      <alignment wrapText="1"/>
    </xf>
    <xf numFmtId="0" fontId="0" fillId="36" borderId="77" xfId="0" applyFill="1" applyBorder="1"/>
    <xf numFmtId="167" fontId="0" fillId="0" borderId="0" xfId="293" applyNumberFormat="1" applyFont="1"/>
    <xf numFmtId="0" fontId="0" fillId="0" borderId="78" xfId="0" applyBorder="1" applyAlignment="1">
      <alignment horizontal="center"/>
    </xf>
    <xf numFmtId="0" fontId="0" fillId="0" borderId="79" xfId="0" applyBorder="1" applyAlignment="1">
      <alignment horizontal="center"/>
    </xf>
    <xf numFmtId="0" fontId="0" fillId="0" borderId="80" xfId="0" applyBorder="1" applyAlignment="1">
      <alignment horizontal="center"/>
    </xf>
    <xf numFmtId="0" fontId="0" fillId="0" borderId="0" xfId="0" applyAlignment="1">
      <alignment horizontal="center"/>
    </xf>
    <xf numFmtId="0" fontId="0" fillId="0" borderId="16" xfId="0" applyBorder="1" applyAlignment="1">
      <alignment horizontal="center"/>
    </xf>
    <xf numFmtId="8" fontId="0" fillId="0" borderId="0" xfId="0" applyNumberFormat="1"/>
    <xf numFmtId="165" fontId="0" fillId="0" borderId="13" xfId="293" applyNumberFormat="1" applyFont="1" applyBorder="1" applyAlignment="1">
      <alignment horizontal="center"/>
    </xf>
    <xf numFmtId="165" fontId="0" fillId="0" borderId="0" xfId="293" applyNumberFormat="1" applyFont="1" applyBorder="1" applyAlignment="1">
      <alignment horizontal="center"/>
    </xf>
    <xf numFmtId="44" fontId="0" fillId="0" borderId="81" xfId="0" applyNumberFormat="1" applyBorder="1"/>
    <xf numFmtId="44" fontId="0" fillId="0" borderId="82" xfId="0" applyNumberFormat="1" applyBorder="1"/>
    <xf numFmtId="165" fontId="0" fillId="0" borderId="15" xfId="293" applyNumberFormat="1" applyFont="1" applyBorder="1" applyAlignment="1">
      <alignment horizontal="center"/>
    </xf>
    <xf numFmtId="6" fontId="0" fillId="35" borderId="83" xfId="0" applyNumberFormat="1" applyFill="1" applyBorder="1"/>
    <xf numFmtId="6" fontId="0" fillId="35" borderId="42" xfId="0" applyNumberFormat="1" applyFill="1" applyBorder="1"/>
    <xf numFmtId="165" fontId="0" fillId="0" borderId="16" xfId="293" applyNumberFormat="1" applyFont="1" applyBorder="1" applyAlignment="1">
      <alignment horizontal="center"/>
    </xf>
    <xf numFmtId="44" fontId="0" fillId="0" borderId="84" xfId="0" applyNumberFormat="1" applyBorder="1"/>
    <xf numFmtId="8" fontId="0" fillId="0" borderId="16" xfId="0" applyNumberFormat="1" applyBorder="1"/>
    <xf numFmtId="0" fontId="0" fillId="37" borderId="0" xfId="0" applyFill="1"/>
    <xf numFmtId="6" fontId="0" fillId="37" borderId="0" xfId="0" applyNumberFormat="1" applyFill="1"/>
    <xf numFmtId="0" fontId="0" fillId="37" borderId="52" xfId="0" applyFill="1" applyBorder="1"/>
    <xf numFmtId="0" fontId="0" fillId="37" borderId="53" xfId="0" applyFill="1" applyBorder="1"/>
    <xf numFmtId="6" fontId="9" fillId="37" borderId="8" xfId="0" applyNumberFormat="1" applyFont="1" applyFill="1" applyBorder="1" applyAlignment="1">
      <alignment horizontal="center"/>
    </xf>
    <xf numFmtId="0" fontId="9" fillId="37" borderId="9" xfId="0" applyFont="1" applyFill="1" applyBorder="1" applyAlignment="1">
      <alignment horizontal="center"/>
    </xf>
    <xf numFmtId="0" fontId="9" fillId="37" borderId="56" xfId="0" applyFont="1" applyFill="1" applyBorder="1" applyAlignment="1">
      <alignment horizontal="center"/>
    </xf>
    <xf numFmtId="0" fontId="9" fillId="37" borderId="57" xfId="0" applyFont="1" applyFill="1" applyBorder="1" applyAlignment="1">
      <alignment horizontal="center"/>
    </xf>
    <xf numFmtId="0" fontId="9" fillId="37" borderId="8" xfId="0" applyFont="1" applyFill="1" applyBorder="1" applyAlignment="1">
      <alignment horizontal="center"/>
    </xf>
    <xf numFmtId="0" fontId="9" fillId="37" borderId="11" xfId="0" applyFont="1" applyFill="1" applyBorder="1" applyAlignment="1">
      <alignment horizontal="center"/>
    </xf>
    <xf numFmtId="0" fontId="0" fillId="37" borderId="52" xfId="0" applyFill="1" applyBorder="1" applyAlignment="1">
      <alignment wrapText="1"/>
    </xf>
    <xf numFmtId="0" fontId="0" fillId="37" borderId="53" xfId="0" applyFill="1" applyBorder="1" applyAlignment="1">
      <alignment wrapText="1"/>
    </xf>
    <xf numFmtId="6" fontId="9" fillId="37" borderId="58" xfId="0" applyNumberFormat="1" applyFont="1" applyFill="1" applyBorder="1" applyAlignment="1">
      <alignment horizontal="center" vertical="center" wrapText="1"/>
    </xf>
    <xf numFmtId="0" fontId="9" fillId="37" borderId="7" xfId="0" applyFont="1" applyFill="1" applyBorder="1" applyAlignment="1">
      <alignment horizontal="center" vertical="center" wrapText="1"/>
    </xf>
    <xf numFmtId="0" fontId="9" fillId="37" borderId="59" xfId="0" applyFont="1" applyFill="1" applyBorder="1" applyAlignment="1">
      <alignment horizontal="center" vertical="center" wrapText="1"/>
    </xf>
    <xf numFmtId="0" fontId="9" fillId="37" borderId="60" xfId="0" applyFont="1" applyFill="1" applyBorder="1" applyAlignment="1">
      <alignment horizontal="center" vertical="center" wrapText="1"/>
    </xf>
    <xf numFmtId="0" fontId="9" fillId="37" borderId="58" xfId="0" applyFont="1" applyFill="1" applyBorder="1" applyAlignment="1">
      <alignment horizontal="center" vertical="center" wrapText="1"/>
    </xf>
    <xf numFmtId="0" fontId="9" fillId="37" borderId="61" xfId="0" applyFont="1" applyFill="1" applyBorder="1" applyAlignment="1">
      <alignment horizontal="center" vertical="center" wrapText="1"/>
    </xf>
    <xf numFmtId="0" fontId="9" fillId="37" borderId="55" xfId="0" applyFont="1" applyFill="1" applyBorder="1" applyAlignment="1">
      <alignment horizontal="center" vertical="center" wrapText="1"/>
    </xf>
    <xf numFmtId="0" fontId="0" fillId="37" borderId="18" xfId="0" applyFill="1" applyBorder="1"/>
    <xf numFmtId="0" fontId="0" fillId="37" borderId="62" xfId="0" applyFill="1" applyBorder="1"/>
    <xf numFmtId="6" fontId="9" fillId="37" borderId="58" xfId="0" applyNumberFormat="1" applyFont="1" applyFill="1" applyBorder="1" applyAlignment="1">
      <alignment horizontal="center"/>
    </xf>
    <xf numFmtId="6" fontId="9" fillId="37" borderId="61" xfId="0" applyNumberFormat="1" applyFont="1" applyFill="1" applyBorder="1" applyAlignment="1">
      <alignment horizontal="center"/>
    </xf>
    <xf numFmtId="6" fontId="9" fillId="37" borderId="63" xfId="0" applyNumberFormat="1" applyFont="1" applyFill="1" applyBorder="1" applyAlignment="1">
      <alignment horizontal="center"/>
    </xf>
    <xf numFmtId="6" fontId="9" fillId="37" borderId="64" xfId="0" applyNumberFormat="1" applyFont="1" applyFill="1" applyBorder="1" applyAlignment="1">
      <alignment horizontal="center"/>
    </xf>
    <xf numFmtId="6" fontId="9" fillId="37" borderId="65" xfId="0" applyNumberFormat="1" applyFont="1" applyFill="1" applyBorder="1" applyAlignment="1">
      <alignment horizontal="center"/>
    </xf>
    <xf numFmtId="6" fontId="9" fillId="37" borderId="55" xfId="0" applyNumberFormat="1" applyFont="1" applyFill="1" applyBorder="1" applyAlignment="1">
      <alignment horizontal="center"/>
    </xf>
    <xf numFmtId="4" fontId="0" fillId="37" borderId="62" xfId="0" applyNumberFormat="1" applyFill="1" applyBorder="1"/>
    <xf numFmtId="6" fontId="0" fillId="37" borderId="66" xfId="0" applyNumberFormat="1" applyFill="1" applyBorder="1"/>
    <xf numFmtId="6" fontId="0" fillId="37" borderId="67" xfId="0" applyNumberFormat="1" applyFill="1" applyBorder="1"/>
    <xf numFmtId="6" fontId="0" fillId="37" borderId="68" xfId="0" applyNumberFormat="1" applyFill="1" applyBorder="1"/>
    <xf numFmtId="6" fontId="0" fillId="37" borderId="69" xfId="0" applyNumberFormat="1" applyFill="1" applyBorder="1"/>
    <xf numFmtId="6" fontId="0" fillId="37" borderId="51" xfId="0" applyNumberFormat="1" applyFill="1" applyBorder="1"/>
    <xf numFmtId="6" fontId="0" fillId="37" borderId="50" xfId="0" applyNumberFormat="1" applyFill="1" applyBorder="1"/>
    <xf numFmtId="6" fontId="0" fillId="37" borderId="70" xfId="0" applyNumberFormat="1" applyFill="1" applyBorder="1"/>
    <xf numFmtId="6" fontId="0" fillId="37" borderId="20" xfId="0" applyNumberFormat="1" applyFill="1" applyBorder="1"/>
    <xf numFmtId="6" fontId="0" fillId="37" borderId="18" xfId="0" applyNumberFormat="1" applyFill="1" applyBorder="1"/>
    <xf numFmtId="6" fontId="0" fillId="37" borderId="41" xfId="0" applyNumberFormat="1" applyFill="1" applyBorder="1"/>
    <xf numFmtId="6" fontId="0" fillId="37" borderId="71" xfId="0" applyNumberFormat="1" applyFill="1" applyBorder="1"/>
    <xf numFmtId="6" fontId="0" fillId="37" borderId="72" xfId="0" applyNumberFormat="1" applyFill="1" applyBorder="1"/>
    <xf numFmtId="6" fontId="0" fillId="37" borderId="73" xfId="0" applyNumberFormat="1" applyFill="1" applyBorder="1"/>
    <xf numFmtId="6" fontId="0" fillId="37" borderId="74" xfId="0" applyNumberFormat="1" applyFill="1" applyBorder="1"/>
    <xf numFmtId="6" fontId="0" fillId="37" borderId="21" xfId="0" applyNumberFormat="1" applyFill="1" applyBorder="1"/>
    <xf numFmtId="6" fontId="0" fillId="37" borderId="22" xfId="0" applyNumberFormat="1" applyFill="1" applyBorder="1"/>
    <xf numFmtId="6" fontId="0" fillId="37" borderId="75" xfId="0" applyNumberFormat="1" applyFill="1" applyBorder="1"/>
    <xf numFmtId="6" fontId="0" fillId="37" borderId="46" xfId="0" applyNumberFormat="1" applyFill="1" applyBorder="1"/>
    <xf numFmtId="6" fontId="0" fillId="37" borderId="44" xfId="0" applyNumberFormat="1" applyFill="1" applyBorder="1"/>
    <xf numFmtId="4" fontId="0" fillId="37" borderId="0" xfId="0" applyNumberFormat="1" applyFill="1"/>
    <xf numFmtId="6" fontId="0" fillId="37" borderId="8" xfId="0" applyNumberFormat="1" applyFill="1" applyBorder="1"/>
    <xf numFmtId="0" fontId="0" fillId="37" borderId="9" xfId="0" applyFill="1" applyBorder="1"/>
    <xf numFmtId="0" fontId="0" fillId="37" borderId="10" xfId="0" applyFill="1" applyBorder="1"/>
    <xf numFmtId="0" fontId="0" fillId="37" borderId="11" xfId="0" applyFill="1" applyBorder="1"/>
    <xf numFmtId="0" fontId="0" fillId="37" borderId="8" xfId="0" applyFill="1" applyBorder="1"/>
    <xf numFmtId="3" fontId="0" fillId="37" borderId="0" xfId="0" applyNumberFormat="1" applyFill="1"/>
    <xf numFmtId="6" fontId="0" fillId="37" borderId="12" xfId="0" applyNumberFormat="1" applyFill="1" applyBorder="1" applyAlignment="1">
      <alignment horizontal="center"/>
    </xf>
    <xf numFmtId="0" fontId="9" fillId="37" borderId="0" xfId="0" applyFont="1" applyFill="1" applyAlignment="1">
      <alignment horizontal="right"/>
    </xf>
    <xf numFmtId="3" fontId="9" fillId="37" borderId="0" xfId="0" applyNumberFormat="1" applyFont="1" applyFill="1"/>
    <xf numFmtId="0" fontId="0" fillId="37" borderId="13" xfId="0" applyFill="1" applyBorder="1"/>
    <xf numFmtId="0" fontId="0" fillId="37" borderId="19" xfId="0" applyFill="1" applyBorder="1"/>
    <xf numFmtId="0" fontId="0" fillId="37" borderId="12" xfId="0" applyFill="1" applyBorder="1" applyAlignment="1">
      <alignment horizontal="center"/>
    </xf>
    <xf numFmtId="8" fontId="0" fillId="37" borderId="12" xfId="0" applyNumberFormat="1" applyFill="1" applyBorder="1" applyAlignment="1">
      <alignment horizontal="center"/>
    </xf>
    <xf numFmtId="0" fontId="9" fillId="37" borderId="7" xfId="0" applyFont="1" applyFill="1" applyBorder="1"/>
    <xf numFmtId="0" fontId="9" fillId="37" borderId="54" xfId="0" applyFont="1" applyFill="1" applyBorder="1"/>
    <xf numFmtId="8" fontId="9" fillId="37" borderId="58" xfId="0" applyNumberFormat="1" applyFont="1" applyFill="1" applyBorder="1" applyAlignment="1">
      <alignment horizontal="center"/>
    </xf>
    <xf numFmtId="8" fontId="9" fillId="37" borderId="0" xfId="0" applyNumberFormat="1" applyFont="1" applyFill="1"/>
    <xf numFmtId="0" fontId="9" fillId="37" borderId="0" xfId="0" applyFont="1" applyFill="1"/>
    <xf numFmtId="8" fontId="9" fillId="37" borderId="76" xfId="0" applyNumberFormat="1" applyFont="1" applyFill="1" applyBorder="1"/>
    <xf numFmtId="0" fontId="9" fillId="37" borderId="76" xfId="0" applyFont="1" applyFill="1" applyBorder="1"/>
    <xf numFmtId="0" fontId="74" fillId="0" borderId="0" xfId="299" applyFont="1" applyAlignment="1"/>
    <xf numFmtId="0" fontId="75" fillId="0" borderId="0" xfId="299" applyFont="1" applyAlignment="1"/>
    <xf numFmtId="44" fontId="11" fillId="28" borderId="18" xfId="293" applyFont="1" applyFill="1" applyBorder="1" applyAlignment="1">
      <alignment vertical="center"/>
    </xf>
    <xf numFmtId="165" fontId="13" fillId="35" borderId="18" xfId="0" applyNumberFormat="1" applyFont="1" applyFill="1" applyBorder="1" applyAlignment="1">
      <alignment vertical="center" wrapText="1"/>
    </xf>
    <xf numFmtId="165" fontId="13" fillId="27" borderId="39" xfId="0" applyNumberFormat="1" applyFont="1" applyFill="1" applyBorder="1" applyAlignment="1">
      <alignment vertical="center" wrapText="1"/>
    </xf>
    <xf numFmtId="165" fontId="49" fillId="0" borderId="0" xfId="295" applyNumberFormat="1" applyFont="1" applyAlignment="1">
      <alignment horizontal="center"/>
    </xf>
    <xf numFmtId="0" fontId="76" fillId="0" borderId="18" xfId="0" applyFont="1" applyBorder="1" applyAlignment="1">
      <alignment vertical="center" readingOrder="1"/>
    </xf>
    <xf numFmtId="8" fontId="13" fillId="0" borderId="10" xfId="0" applyNumberFormat="1" applyFont="1" applyBorder="1" applyAlignment="1">
      <alignment horizontal="center" vertical="center"/>
    </xf>
    <xf numFmtId="0" fontId="13" fillId="0" borderId="58" xfId="0" applyFont="1" applyBorder="1" applyAlignment="1">
      <alignment horizontal="center" vertical="center"/>
    </xf>
    <xf numFmtId="10" fontId="13" fillId="0" borderId="58" xfId="0" applyNumberFormat="1" applyFont="1" applyBorder="1" applyAlignment="1">
      <alignment horizontal="center" vertical="center" wrapText="1"/>
    </xf>
    <xf numFmtId="0" fontId="0" fillId="0" borderId="86" xfId="0" applyBorder="1"/>
    <xf numFmtId="44" fontId="0" fillId="0" borderId="38" xfId="0" applyNumberFormat="1" applyBorder="1"/>
    <xf numFmtId="44" fontId="0" fillId="0" borderId="85" xfId="0" applyNumberFormat="1" applyBorder="1"/>
    <xf numFmtId="0" fontId="13" fillId="0" borderId="73" xfId="0" applyFont="1" applyBorder="1" applyAlignment="1">
      <alignment horizontal="center" wrapText="1"/>
    </xf>
    <xf numFmtId="44" fontId="0" fillId="0" borderId="20" xfId="293" applyFont="1" applyBorder="1"/>
    <xf numFmtId="0" fontId="0" fillId="0" borderId="70" xfId="0" applyBorder="1"/>
    <xf numFmtId="44" fontId="0" fillId="0" borderId="20" xfId="0" applyNumberFormat="1" applyBorder="1"/>
    <xf numFmtId="44" fontId="0" fillId="0" borderId="73" xfId="0" applyNumberFormat="1" applyBorder="1"/>
    <xf numFmtId="0" fontId="13" fillId="0" borderId="75" xfId="0" applyFont="1" applyBorder="1" applyAlignment="1">
      <alignment horizontal="center" wrapText="1"/>
    </xf>
    <xf numFmtId="0" fontId="0" fillId="0" borderId="74" xfId="0" applyBorder="1"/>
    <xf numFmtId="44" fontId="0" fillId="0" borderId="21" xfId="0" applyNumberFormat="1" applyBorder="1"/>
    <xf numFmtId="44" fontId="0" fillId="0" borderId="75" xfId="0" applyNumberFormat="1" applyBorder="1"/>
    <xf numFmtId="173" fontId="78" fillId="0" borderId="7" xfId="301" applyNumberFormat="1" applyFont="1" applyBorder="1"/>
    <xf numFmtId="44" fontId="78" fillId="0" borderId="54" xfId="293" applyFont="1" applyBorder="1"/>
    <xf numFmtId="43" fontId="0" fillId="0" borderId="0" xfId="0" applyNumberFormat="1"/>
    <xf numFmtId="10" fontId="78" fillId="0" borderId="0" xfId="294" applyNumberFormat="1" applyFont="1" applyFill="1" applyBorder="1"/>
    <xf numFmtId="0" fontId="13" fillId="0" borderId="85" xfId="0" applyFont="1" applyBorder="1" applyAlignment="1">
      <alignment horizontal="center" wrapText="1"/>
    </xf>
    <xf numFmtId="44" fontId="0" fillId="0" borderId="38" xfId="293" applyFont="1" applyFill="1" applyBorder="1"/>
    <xf numFmtId="44" fontId="0" fillId="0" borderId="20" xfId="293" applyFont="1" applyFill="1" applyBorder="1"/>
    <xf numFmtId="44" fontId="78" fillId="28" borderId="55" xfId="293" applyFont="1" applyFill="1" applyBorder="1"/>
    <xf numFmtId="0" fontId="65" fillId="0" borderId="0" xfId="302" applyFont="1" applyAlignment="1"/>
    <xf numFmtId="0" fontId="68" fillId="0" borderId="0" xfId="302" applyAlignment="1"/>
    <xf numFmtId="0" fontId="69" fillId="0" borderId="0" xfId="302" applyFont="1" applyAlignment="1"/>
    <xf numFmtId="0" fontId="70" fillId="0" borderId="0" xfId="302" applyFont="1" applyAlignment="1"/>
    <xf numFmtId="0" fontId="68" fillId="0" borderId="45" xfId="302" applyBorder="1" applyAlignment="1"/>
    <xf numFmtId="0" fontId="68" fillId="0" borderId="44" xfId="302" applyBorder="1" applyAlignment="1"/>
    <xf numFmtId="0" fontId="68" fillId="0" borderId="46" xfId="302" applyBorder="1" applyAlignment="1"/>
    <xf numFmtId="0" fontId="68" fillId="0" borderId="47" xfId="302" applyBorder="1" applyAlignment="1"/>
    <xf numFmtId="0" fontId="68" fillId="0" borderId="0" xfId="302" applyAlignment="1">
      <alignment horizontal="right"/>
    </xf>
    <xf numFmtId="0" fontId="65" fillId="0" borderId="0" xfId="302" applyFont="1" applyAlignment="1">
      <alignment horizontal="center"/>
    </xf>
    <xf numFmtId="0" fontId="68" fillId="0" borderId="48" xfId="302" applyBorder="1" applyAlignment="1"/>
    <xf numFmtId="3" fontId="65" fillId="0" borderId="0" xfId="303" applyFont="1" applyAlignment="1"/>
    <xf numFmtId="0" fontId="71" fillId="0" borderId="48" xfId="302" applyFont="1" applyBorder="1" applyAlignment="1">
      <alignment horizontal="center"/>
    </xf>
    <xf numFmtId="171" fontId="26" fillId="0" borderId="62" xfId="303" applyNumberFormat="1" applyBorder="1" applyAlignment="1"/>
    <xf numFmtId="171" fontId="26" fillId="0" borderId="0" xfId="303" applyNumberFormat="1" applyAlignment="1"/>
    <xf numFmtId="171" fontId="68" fillId="0" borderId="48" xfId="302" applyNumberFormat="1" applyBorder="1" applyAlignment="1">
      <alignment horizontal="center"/>
    </xf>
    <xf numFmtId="0" fontId="68" fillId="0" borderId="48" xfId="302" applyBorder="1" applyAlignment="1">
      <alignment horizontal="center"/>
    </xf>
    <xf numFmtId="0" fontId="68" fillId="0" borderId="47" xfId="302" applyBorder="1" applyAlignment="1">
      <alignment horizontal="right"/>
    </xf>
    <xf numFmtId="0" fontId="65" fillId="0" borderId="0" xfId="0" applyFont="1"/>
    <xf numFmtId="171" fontId="0" fillId="0" borderId="0" xfId="0" applyNumberFormat="1"/>
    <xf numFmtId="0" fontId="65" fillId="28" borderId="0" xfId="302" applyFont="1" applyFill="1" applyAlignment="1">
      <alignment horizontal="right"/>
    </xf>
    <xf numFmtId="10" fontId="65" fillId="28" borderId="48" xfId="304" applyNumberFormat="1" applyFont="1" applyFill="1" applyBorder="1" applyAlignment="1">
      <alignment horizontal="center"/>
    </xf>
    <xf numFmtId="0" fontId="68" fillId="0" borderId="49" xfId="302" applyBorder="1" applyAlignment="1"/>
    <xf numFmtId="0" fontId="68" fillId="0" borderId="50" xfId="302" applyBorder="1" applyAlignment="1"/>
    <xf numFmtId="0" fontId="68" fillId="0" borderId="51" xfId="302" applyBorder="1" applyAlignment="1"/>
    <xf numFmtId="0" fontId="63" fillId="29" borderId="0" xfId="0" applyFont="1" applyFill="1"/>
    <xf numFmtId="0" fontId="65" fillId="29" borderId="19" xfId="0" applyFont="1" applyFill="1" applyBorder="1"/>
    <xf numFmtId="0" fontId="66" fillId="29" borderId="16" xfId="0" applyFont="1" applyFill="1" applyBorder="1"/>
    <xf numFmtId="0" fontId="65" fillId="29" borderId="17" xfId="0" applyFont="1" applyFill="1" applyBorder="1"/>
    <xf numFmtId="0" fontId="26" fillId="38" borderId="0" xfId="0" applyFont="1" applyFill="1"/>
    <xf numFmtId="0" fontId="26" fillId="39" borderId="0" xfId="0" applyFont="1" applyFill="1"/>
    <xf numFmtId="0" fontId="26" fillId="40" borderId="0" xfId="0" applyFont="1" applyFill="1"/>
    <xf numFmtId="0" fontId="26" fillId="41" borderId="0" xfId="0" applyFont="1" applyFill="1"/>
    <xf numFmtId="14" fontId="65" fillId="0" borderId="0" xfId="0" applyNumberFormat="1" applyFont="1"/>
    <xf numFmtId="0" fontId="79" fillId="0" borderId="0" xfId="295" applyFont="1"/>
    <xf numFmtId="0" fontId="80" fillId="0" borderId="0" xfId="295" applyFont="1" applyAlignment="1">
      <alignment horizontal="center"/>
    </xf>
    <xf numFmtId="0" fontId="79" fillId="0" borderId="0" xfId="295" applyFont="1" applyAlignment="1">
      <alignment wrapText="1"/>
    </xf>
    <xf numFmtId="8" fontId="79" fillId="0" borderId="0" xfId="295" applyNumberFormat="1" applyFont="1"/>
    <xf numFmtId="17" fontId="81" fillId="0" borderId="0" xfId="295" applyNumberFormat="1" applyFont="1" applyAlignment="1">
      <alignment horizontal="center"/>
    </xf>
    <xf numFmtId="170" fontId="82" fillId="0" borderId="0" xfId="295" applyNumberFormat="1" applyFont="1" applyAlignment="1">
      <alignment horizontal="left" vertical="top"/>
    </xf>
    <xf numFmtId="0" fontId="82" fillId="0" borderId="0" xfId="295" applyFont="1" applyAlignment="1">
      <alignment horizontal="center"/>
    </xf>
    <xf numFmtId="0" fontId="82" fillId="0" borderId="0" xfId="295" applyFont="1"/>
    <xf numFmtId="9" fontId="82" fillId="0" borderId="0" xfId="295" applyNumberFormat="1" applyFont="1" applyAlignment="1">
      <alignment horizontal="center" wrapText="1"/>
    </xf>
    <xf numFmtId="0" fontId="82" fillId="0" borderId="0" xfId="295" applyFont="1" applyAlignment="1">
      <alignment horizontal="left" wrapText="1"/>
    </xf>
    <xf numFmtId="8" fontId="79" fillId="0" borderId="0" xfId="295" applyNumberFormat="1" applyFont="1" applyAlignment="1">
      <alignment horizontal="right"/>
    </xf>
    <xf numFmtId="0" fontId="83" fillId="0" borderId="9" xfId="295" applyFont="1" applyBorder="1"/>
    <xf numFmtId="164" fontId="79" fillId="0" borderId="36" xfId="295" applyNumberFormat="1" applyFont="1" applyBorder="1" applyAlignment="1">
      <alignment horizontal="center"/>
    </xf>
    <xf numFmtId="0" fontId="79" fillId="0" borderId="10" xfId="295" applyFont="1" applyBorder="1"/>
    <xf numFmtId="44" fontId="79" fillId="37" borderId="36" xfId="293" applyFont="1" applyFill="1" applyBorder="1" applyAlignment="1">
      <alignment horizontal="center"/>
    </xf>
    <xf numFmtId="8" fontId="79" fillId="0" borderId="11" xfId="295" applyNumberFormat="1" applyFont="1" applyBorder="1"/>
    <xf numFmtId="10" fontId="79" fillId="0" borderId="0" xfId="294" applyNumberFormat="1" applyFont="1"/>
    <xf numFmtId="0" fontId="83" fillId="0" borderId="15" xfId="295" applyFont="1" applyBorder="1"/>
    <xf numFmtId="165" fontId="79" fillId="0" borderId="16" xfId="295" applyNumberFormat="1" applyFont="1" applyBorder="1" applyAlignment="1">
      <alignment horizontal="center"/>
    </xf>
    <xf numFmtId="0" fontId="79" fillId="0" borderId="16" xfId="295" applyFont="1" applyBorder="1"/>
    <xf numFmtId="167" fontId="79" fillId="37" borderId="16" xfId="293" applyNumberFormat="1" applyFont="1" applyFill="1" applyBorder="1" applyAlignment="1">
      <alignment horizontal="center"/>
    </xf>
    <xf numFmtId="6" fontId="79" fillId="0" borderId="11" xfId="295" applyNumberFormat="1" applyFont="1" applyBorder="1"/>
    <xf numFmtId="0" fontId="79" fillId="0" borderId="9" xfId="295" applyFont="1" applyBorder="1"/>
    <xf numFmtId="0" fontId="79" fillId="0" borderId="13" xfId="295" applyFont="1" applyBorder="1"/>
    <xf numFmtId="165" fontId="79" fillId="0" borderId="0" xfId="295" applyNumberFormat="1" applyFont="1" applyAlignment="1">
      <alignment horizontal="center"/>
    </xf>
    <xf numFmtId="167" fontId="79" fillId="37" borderId="0" xfId="293" applyNumberFormat="1" applyFont="1" applyFill="1" applyAlignment="1">
      <alignment horizontal="center"/>
    </xf>
    <xf numFmtId="0" fontId="79" fillId="0" borderId="15" xfId="295" applyFont="1" applyBorder="1"/>
    <xf numFmtId="0" fontId="79" fillId="0" borderId="9" xfId="295" applyFont="1" applyBorder="1" applyAlignment="1">
      <alignment wrapText="1"/>
    </xf>
    <xf numFmtId="0" fontId="79" fillId="0" borderId="15" xfId="295" applyFont="1" applyBorder="1" applyAlignment="1">
      <alignment wrapText="1"/>
    </xf>
    <xf numFmtId="164" fontId="79" fillId="0" borderId="10" xfId="295" applyNumberFormat="1" applyFont="1" applyBorder="1" applyAlignment="1">
      <alignment horizontal="center"/>
    </xf>
    <xf numFmtId="44" fontId="79" fillId="37" borderId="10" xfId="293" applyFont="1" applyFill="1" applyBorder="1" applyAlignment="1">
      <alignment horizontal="center"/>
    </xf>
    <xf numFmtId="44" fontId="79" fillId="37" borderId="16" xfId="293" applyFont="1" applyFill="1" applyBorder="1" applyAlignment="1">
      <alignment horizontal="center"/>
    </xf>
    <xf numFmtId="164" fontId="79" fillId="0" borderId="0" xfId="295" applyNumberFormat="1" applyFont="1" applyAlignment="1">
      <alignment horizontal="center"/>
    </xf>
    <xf numFmtId="44" fontId="79" fillId="37" borderId="0" xfId="293" applyFont="1" applyFill="1" applyAlignment="1">
      <alignment horizontal="center"/>
    </xf>
    <xf numFmtId="0" fontId="83" fillId="0" borderId="13" xfId="295" applyFont="1" applyBorder="1"/>
    <xf numFmtId="10" fontId="81" fillId="0" borderId="0" xfId="295" applyNumberFormat="1" applyFont="1"/>
    <xf numFmtId="0" fontId="84" fillId="0" borderId="0" xfId="295" applyFont="1" applyAlignment="1">
      <alignment horizontal="right" wrapText="1"/>
    </xf>
    <xf numFmtId="0" fontId="79" fillId="0" borderId="0" xfId="295" applyFont="1" applyAlignment="1">
      <alignment horizontal="center"/>
    </xf>
    <xf numFmtId="0" fontId="79" fillId="0" borderId="0" xfId="295" applyFont="1" applyAlignment="1">
      <alignment horizontal="right"/>
    </xf>
    <xf numFmtId="10" fontId="79" fillId="0" borderId="0" xfId="294" applyNumberFormat="1" applyFont="1" applyAlignment="1">
      <alignment horizontal="center"/>
    </xf>
    <xf numFmtId="9" fontId="79" fillId="0" borderId="0" xfId="294" applyFont="1" applyAlignment="1">
      <alignment horizontal="center"/>
    </xf>
    <xf numFmtId="9" fontId="79" fillId="0" borderId="0" xfId="294" applyFont="1"/>
    <xf numFmtId="0" fontId="83" fillId="0" borderId="0" xfId="295" applyFont="1" applyAlignment="1">
      <alignment horizontal="right"/>
    </xf>
    <xf numFmtId="165" fontId="79" fillId="0" borderId="0" xfId="295" applyNumberFormat="1" applyFont="1"/>
    <xf numFmtId="6" fontId="79" fillId="0" borderId="0" xfId="295" applyNumberFormat="1" applyFont="1" applyAlignment="1">
      <alignment horizontal="center"/>
    </xf>
    <xf numFmtId="0" fontId="82" fillId="0" borderId="0" xfId="295" applyFont="1" applyAlignment="1">
      <alignment horizontal="right"/>
    </xf>
    <xf numFmtId="0" fontId="82" fillId="0" borderId="0" xfId="295" applyFont="1" applyAlignment="1">
      <alignment horizontal="right" vertical="top"/>
    </xf>
    <xf numFmtId="8" fontId="1" fillId="0" borderId="85" xfId="293" applyNumberFormat="1" applyBorder="1"/>
    <xf numFmtId="8" fontId="1" fillId="0" borderId="85" xfId="293" applyNumberFormat="1" applyFill="1" applyBorder="1"/>
    <xf numFmtId="2" fontId="0" fillId="0" borderId="0" xfId="0" applyNumberFormat="1"/>
    <xf numFmtId="171" fontId="26" fillId="0" borderId="18" xfId="303" applyNumberFormat="1" applyBorder="1" applyAlignment="1"/>
    <xf numFmtId="0" fontId="87" fillId="0" borderId="0" xfId="0" applyFont="1"/>
    <xf numFmtId="0" fontId="88" fillId="42" borderId="58" xfId="0" applyFont="1" applyFill="1" applyBorder="1" applyAlignment="1">
      <alignment horizontal="center" vertical="center"/>
    </xf>
    <xf numFmtId="0" fontId="88" fillId="42" borderId="7" xfId="0" applyFont="1" applyFill="1" applyBorder="1" applyAlignment="1">
      <alignment horizontal="center" vertical="center"/>
    </xf>
    <xf numFmtId="10" fontId="88" fillId="42" borderId="8" xfId="0" applyNumberFormat="1" applyFont="1" applyFill="1" applyBorder="1" applyAlignment="1">
      <alignment horizontal="center" vertical="center"/>
    </xf>
    <xf numFmtId="10" fontId="88" fillId="43" borderId="8" xfId="0" applyNumberFormat="1" applyFont="1" applyFill="1" applyBorder="1" applyAlignment="1">
      <alignment horizontal="center" vertical="center"/>
    </xf>
    <xf numFmtId="0" fontId="89" fillId="0" borderId="38" xfId="0" applyFont="1" applyBorder="1" applyAlignment="1">
      <alignment vertical="center"/>
    </xf>
    <xf numFmtId="0" fontId="88" fillId="0" borderId="87" xfId="0" applyFont="1" applyBorder="1" applyAlignment="1">
      <alignment horizontal="center"/>
    </xf>
    <xf numFmtId="173" fontId="87" fillId="0" borderId="18" xfId="301" applyNumberFormat="1" applyFont="1" applyBorder="1" applyAlignment="1"/>
    <xf numFmtId="44" fontId="87" fillId="0" borderId="18" xfId="293" applyFont="1" applyBorder="1" applyAlignment="1"/>
    <xf numFmtId="0" fontId="89" fillId="0" borderId="20" xfId="0" applyFont="1" applyBorder="1" applyAlignment="1">
      <alignment vertical="center"/>
    </xf>
    <xf numFmtId="0" fontId="88" fillId="0" borderId="62" xfId="0" applyFont="1" applyBorder="1" applyAlignment="1">
      <alignment horizontal="center"/>
    </xf>
    <xf numFmtId="0" fontId="89" fillId="0" borderId="18" xfId="0" applyFont="1" applyBorder="1" applyAlignment="1">
      <alignment vertical="center"/>
    </xf>
    <xf numFmtId="0" fontId="88" fillId="0" borderId="18" xfId="0" applyFont="1" applyBorder="1" applyAlignment="1">
      <alignment horizontal="center"/>
    </xf>
    <xf numFmtId="44" fontId="90" fillId="43" borderId="76" xfId="0" applyNumberFormat="1" applyFont="1" applyFill="1" applyBorder="1"/>
    <xf numFmtId="44" fontId="87" fillId="0" borderId="0" xfId="293" applyFont="1"/>
    <xf numFmtId="173" fontId="87" fillId="0" borderId="0" xfId="0" applyNumberFormat="1" applyFont="1"/>
    <xf numFmtId="44" fontId="16" fillId="0" borderId="0" xfId="293" applyFont="1" applyAlignment="1">
      <alignment vertical="center"/>
    </xf>
    <xf numFmtId="0" fontId="13" fillId="0" borderId="0" xfId="0" applyFont="1" applyAlignment="1">
      <alignment horizontal="center"/>
    </xf>
    <xf numFmtId="0" fontId="13" fillId="0" borderId="0" xfId="0" applyFont="1" applyAlignment="1">
      <alignment horizontal="center" vertical="center"/>
    </xf>
    <xf numFmtId="10" fontId="13" fillId="0" borderId="0" xfId="0" applyNumberFormat="1" applyFont="1" applyAlignment="1">
      <alignment horizontal="center" vertical="center"/>
    </xf>
    <xf numFmtId="4" fontId="13" fillId="0" borderId="0" xfId="0" applyNumberFormat="1" applyFont="1" applyAlignment="1">
      <alignment horizontal="center" vertical="center"/>
    </xf>
    <xf numFmtId="0" fontId="15" fillId="0" borderId="73" xfId="0" applyFont="1" applyBorder="1" applyAlignment="1">
      <alignment vertical="center" readingOrder="1"/>
    </xf>
    <xf numFmtId="165" fontId="13" fillId="0" borderId="63" xfId="0" applyNumberFormat="1" applyFont="1" applyBorder="1" applyAlignment="1">
      <alignment vertical="center" wrapText="1"/>
    </xf>
    <xf numFmtId="164" fontId="13" fillId="28" borderId="63" xfId="0" applyNumberFormat="1" applyFont="1" applyFill="1" applyBorder="1" applyAlignment="1">
      <alignment horizontal="center" vertical="center" wrapText="1"/>
    </xf>
    <xf numFmtId="0" fontId="15" fillId="0" borderId="22" xfId="0" applyFont="1" applyBorder="1" applyAlignment="1">
      <alignment vertical="center" readingOrder="1"/>
    </xf>
    <xf numFmtId="0" fontId="11" fillId="0" borderId="17" xfId="0" applyFont="1" applyBorder="1" applyAlignment="1">
      <alignment vertical="center"/>
    </xf>
    <xf numFmtId="0" fontId="79" fillId="0" borderId="11" xfId="295" applyFont="1" applyBorder="1" applyAlignment="1">
      <alignment horizontal="left" vertical="center" wrapText="1"/>
    </xf>
    <xf numFmtId="0" fontId="79" fillId="0" borderId="17" xfId="295" applyFont="1" applyBorder="1" applyAlignment="1">
      <alignment horizontal="left" vertical="center" wrapText="1"/>
    </xf>
    <xf numFmtId="0" fontId="79" fillId="0" borderId="10" xfId="295" applyFont="1" applyBorder="1" applyAlignment="1">
      <alignment horizontal="left" vertical="top" wrapText="1"/>
    </xf>
    <xf numFmtId="0" fontId="79" fillId="0" borderId="16" xfId="295" applyFont="1" applyBorder="1" applyAlignment="1">
      <alignment horizontal="left" vertical="top" wrapText="1"/>
    </xf>
    <xf numFmtId="0" fontId="79" fillId="0" borderId="19" xfId="295" applyFont="1" applyBorder="1" applyAlignment="1">
      <alignment horizontal="left" vertical="center" wrapText="1"/>
    </xf>
    <xf numFmtId="49" fontId="79" fillId="0" borderId="11" xfId="295" applyNumberFormat="1" applyFont="1" applyBorder="1" applyAlignment="1">
      <alignment horizontal="left" vertical="center" wrapText="1"/>
    </xf>
    <xf numFmtId="49" fontId="79" fillId="0" borderId="17" xfId="295" applyNumberFormat="1" applyFont="1" applyBorder="1" applyAlignment="1">
      <alignment horizontal="left" vertical="center" wrapText="1"/>
    </xf>
    <xf numFmtId="0" fontId="79" fillId="0" borderId="10" xfId="295" applyFont="1" applyBorder="1" applyAlignment="1">
      <alignment vertical="top" wrapText="1"/>
    </xf>
    <xf numFmtId="0" fontId="79" fillId="0" borderId="16" xfId="295" applyFont="1" applyBorder="1" applyAlignment="1">
      <alignment vertical="top" wrapText="1"/>
    </xf>
    <xf numFmtId="0" fontId="79" fillId="0" borderId="0" xfId="295" applyFont="1" applyAlignment="1">
      <alignment horizontal="left" vertical="top" wrapText="1"/>
    </xf>
    <xf numFmtId="0" fontId="79" fillId="0" borderId="0" xfId="295" applyFont="1" applyAlignment="1">
      <alignment horizontal="center"/>
    </xf>
    <xf numFmtId="0" fontId="81" fillId="0" borderId="0" xfId="295" applyFont="1" applyAlignment="1">
      <alignment horizontal="center"/>
    </xf>
    <xf numFmtId="0" fontId="62" fillId="29" borderId="10" xfId="0" applyFont="1" applyFill="1" applyBorder="1" applyAlignment="1">
      <alignment horizontal="left"/>
    </xf>
    <xf numFmtId="0" fontId="62" fillId="29" borderId="11" xfId="0" applyFont="1" applyFill="1" applyBorder="1" applyAlignment="1">
      <alignment horizontal="left"/>
    </xf>
    <xf numFmtId="0" fontId="68" fillId="0" borderId="47" xfId="302" applyBorder="1" applyAlignment="1">
      <alignment horizontal="right"/>
    </xf>
    <xf numFmtId="0" fontId="68" fillId="0" borderId="0" xfId="302" applyAlignment="1">
      <alignment horizontal="right"/>
    </xf>
    <xf numFmtId="164" fontId="1" fillId="0" borderId="8" xfId="295" applyNumberFormat="1" applyBorder="1" applyAlignment="1">
      <alignment horizontal="right" vertical="center"/>
    </xf>
    <xf numFmtId="164" fontId="1" fillId="0" borderId="14" xfId="295" applyNumberFormat="1" applyBorder="1" applyAlignment="1">
      <alignment horizontal="right" vertical="center"/>
    </xf>
    <xf numFmtId="0" fontId="59" fillId="0" borderId="10" xfId="295" applyFont="1" applyBorder="1" applyAlignment="1">
      <alignment horizontal="left" vertical="top" wrapText="1"/>
    </xf>
    <xf numFmtId="0" fontId="59" fillId="0" borderId="16" xfId="295" applyFont="1" applyBorder="1" applyAlignment="1">
      <alignment horizontal="left" vertical="top" wrapText="1"/>
    </xf>
    <xf numFmtId="0" fontId="59" fillId="0" borderId="11" xfId="295" applyFont="1" applyBorder="1" applyAlignment="1">
      <alignment horizontal="left" vertical="center" wrapText="1"/>
    </xf>
    <xf numFmtId="0" fontId="59" fillId="0" borderId="17" xfId="295" applyFont="1" applyBorder="1" applyAlignment="1">
      <alignment horizontal="left" vertical="center" wrapText="1"/>
    </xf>
    <xf numFmtId="0" fontId="59" fillId="0" borderId="19" xfId="295" applyFont="1" applyBorder="1" applyAlignment="1">
      <alignment horizontal="left" vertical="center" wrapText="1"/>
    </xf>
    <xf numFmtId="0" fontId="59" fillId="0" borderId="10" xfId="295" applyFont="1" applyBorder="1" applyAlignment="1">
      <alignment vertical="top" wrapText="1"/>
    </xf>
    <xf numFmtId="0" fontId="59" fillId="0" borderId="16" xfId="295" applyFont="1" applyBorder="1" applyAlignment="1">
      <alignment vertical="top" wrapText="1"/>
    </xf>
    <xf numFmtId="0" fontId="51" fillId="0" borderId="11" xfId="0" applyFont="1" applyBorder="1" applyAlignment="1">
      <alignment horizontal="left" vertical="center" wrapText="1"/>
    </xf>
    <xf numFmtId="0" fontId="51" fillId="0" borderId="17" xfId="0" applyFont="1" applyBorder="1" applyAlignment="1">
      <alignment horizontal="left" vertical="center" wrapText="1"/>
    </xf>
    <xf numFmtId="0" fontId="51" fillId="0" borderId="19" xfId="0" applyFont="1" applyBorder="1" applyAlignment="1">
      <alignment horizontal="left" vertical="center" wrapText="1"/>
    </xf>
    <xf numFmtId="0" fontId="51" fillId="0" borderId="10" xfId="0" applyFont="1" applyBorder="1" applyAlignment="1">
      <alignment vertical="top" wrapText="1"/>
    </xf>
    <xf numFmtId="0" fontId="51" fillId="0" borderId="16" xfId="0" applyFont="1" applyBorder="1" applyAlignment="1">
      <alignment vertical="top" wrapText="1"/>
    </xf>
    <xf numFmtId="164" fontId="0" fillId="0" borderId="8" xfId="0" applyNumberFormat="1" applyBorder="1" applyAlignment="1">
      <alignment horizontal="right" vertical="center"/>
    </xf>
    <xf numFmtId="164" fontId="0" fillId="0" borderId="14" xfId="0" applyNumberFormat="1" applyBorder="1" applyAlignment="1">
      <alignment horizontal="right" vertical="center"/>
    </xf>
    <xf numFmtId="0" fontId="51" fillId="0" borderId="10" xfId="0" applyFont="1" applyBorder="1" applyAlignment="1">
      <alignment horizontal="left" vertical="top" wrapText="1"/>
    </xf>
    <xf numFmtId="0" fontId="51" fillId="0" borderId="16" xfId="0" applyFont="1" applyBorder="1" applyAlignment="1">
      <alignment horizontal="left" vertical="top" wrapText="1"/>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19" xfId="0" applyFont="1" applyBorder="1" applyAlignment="1">
      <alignment horizontal="center" vertical="center"/>
    </xf>
    <xf numFmtId="0" fontId="62" fillId="29" borderId="10" xfId="298" applyFont="1" applyFill="1" applyBorder="1" applyAlignment="1">
      <alignment horizontal="left"/>
    </xf>
    <xf numFmtId="0" fontId="62" fillId="29" borderId="11" xfId="298" applyFont="1" applyFill="1" applyBorder="1" applyAlignment="1">
      <alignment horizontal="left"/>
    </xf>
    <xf numFmtId="0" fontId="68" fillId="0" borderId="47" xfId="299" applyBorder="1" applyAlignment="1">
      <alignment horizontal="right"/>
    </xf>
    <xf numFmtId="0" fontId="68" fillId="0" borderId="0" xfId="299" applyAlignment="1">
      <alignment horizontal="right"/>
    </xf>
    <xf numFmtId="8" fontId="9" fillId="35" borderId="7" xfId="0" applyNumberFormat="1" applyFont="1" applyFill="1" applyBorder="1" applyAlignment="1">
      <alignment horizontal="center"/>
    </xf>
    <xf numFmtId="8" fontId="9" fillId="35" borderId="54" xfId="0" applyNumberFormat="1" applyFont="1" applyFill="1" applyBorder="1" applyAlignment="1">
      <alignment horizontal="center"/>
    </xf>
    <xf numFmtId="8" fontId="9" fillId="35" borderId="55" xfId="0" applyNumberFormat="1" applyFont="1" applyFill="1" applyBorder="1" applyAlignment="1">
      <alignment horizontal="center"/>
    </xf>
    <xf numFmtId="8" fontId="9" fillId="0" borderId="7" xfId="0" applyNumberFormat="1" applyFont="1" applyBorder="1" applyAlignment="1">
      <alignment horizontal="center"/>
    </xf>
    <xf numFmtId="8" fontId="9" fillId="0" borderId="55" xfId="0" applyNumberFormat="1" applyFont="1" applyBorder="1" applyAlignment="1">
      <alignment horizontal="center"/>
    </xf>
    <xf numFmtId="0" fontId="9" fillId="37" borderId="7" xfId="0" applyFont="1" applyFill="1" applyBorder="1" applyAlignment="1">
      <alignment horizontal="center"/>
    </xf>
    <xf numFmtId="0" fontId="9" fillId="37" borderId="54" xfId="0" applyFont="1" applyFill="1" applyBorder="1" applyAlignment="1">
      <alignment horizontal="center"/>
    </xf>
    <xf numFmtId="0" fontId="9" fillId="37" borderId="55" xfId="0" applyFont="1" applyFill="1" applyBorder="1" applyAlignment="1">
      <alignment horizontal="center"/>
    </xf>
    <xf numFmtId="6" fontId="0" fillId="37" borderId="13" xfId="0" applyNumberFormat="1" applyFill="1" applyBorder="1" applyAlignment="1">
      <alignment horizontal="center"/>
    </xf>
    <xf numFmtId="6" fontId="0" fillId="37" borderId="0" xfId="0" applyNumberFormat="1" applyFill="1" applyAlignment="1">
      <alignment horizontal="center"/>
    </xf>
    <xf numFmtId="6" fontId="0" fillId="37" borderId="19" xfId="0" applyNumberFormat="1" applyFill="1" applyBorder="1" applyAlignment="1">
      <alignment horizontal="center"/>
    </xf>
    <xf numFmtId="6" fontId="0" fillId="37" borderId="15" xfId="0" applyNumberFormat="1" applyFill="1" applyBorder="1" applyAlignment="1">
      <alignment horizontal="center"/>
    </xf>
    <xf numFmtId="6" fontId="0" fillId="37" borderId="16" xfId="0" applyNumberFormat="1" applyFill="1" applyBorder="1" applyAlignment="1">
      <alignment horizontal="center"/>
    </xf>
    <xf numFmtId="6" fontId="0" fillId="37" borderId="17" xfId="0" applyNumberFormat="1" applyFill="1" applyBorder="1" applyAlignment="1">
      <alignment horizontal="center"/>
    </xf>
    <xf numFmtId="8" fontId="0" fillId="37" borderId="15" xfId="0" applyNumberFormat="1" applyFill="1" applyBorder="1" applyAlignment="1">
      <alignment horizontal="center"/>
    </xf>
    <xf numFmtId="8" fontId="0" fillId="37" borderId="17" xfId="0" applyNumberFormat="1" applyFill="1" applyBorder="1" applyAlignment="1">
      <alignment horizontal="center"/>
    </xf>
    <xf numFmtId="8" fontId="9" fillId="37" borderId="7" xfId="0" applyNumberFormat="1" applyFont="1" applyFill="1" applyBorder="1" applyAlignment="1">
      <alignment horizontal="center"/>
    </xf>
    <xf numFmtId="8" fontId="9" fillId="37" borderId="54" xfId="0" applyNumberFormat="1" applyFont="1" applyFill="1" applyBorder="1" applyAlignment="1">
      <alignment horizontal="center"/>
    </xf>
    <xf numFmtId="8" fontId="9" fillId="37" borderId="55" xfId="0" applyNumberFormat="1" applyFont="1" applyFill="1" applyBorder="1" applyAlignment="1">
      <alignment horizontal="center"/>
    </xf>
    <xf numFmtId="0" fontId="9" fillId="35" borderId="7" xfId="0" applyFont="1" applyFill="1" applyBorder="1" applyAlignment="1">
      <alignment horizontal="center"/>
    </xf>
    <xf numFmtId="0" fontId="9" fillId="35" borderId="54" xfId="0" applyFont="1" applyFill="1" applyBorder="1" applyAlignment="1">
      <alignment horizontal="center"/>
    </xf>
    <xf numFmtId="0" fontId="9" fillId="35" borderId="55" xfId="0" applyFont="1" applyFill="1" applyBorder="1" applyAlignment="1">
      <alignment horizontal="center"/>
    </xf>
    <xf numFmtId="6" fontId="0" fillId="35" borderId="13" xfId="0" applyNumberFormat="1" applyFill="1" applyBorder="1" applyAlignment="1">
      <alignment horizontal="center"/>
    </xf>
    <xf numFmtId="6" fontId="0" fillId="35" borderId="0" xfId="0" applyNumberFormat="1" applyFill="1" applyAlignment="1">
      <alignment horizontal="center"/>
    </xf>
    <xf numFmtId="6" fontId="0" fillId="35" borderId="19" xfId="0" applyNumberFormat="1" applyFill="1" applyBorder="1" applyAlignment="1">
      <alignment horizontal="center"/>
    </xf>
    <xf numFmtId="6" fontId="0" fillId="0" borderId="13" xfId="0" applyNumberFormat="1" applyBorder="1" applyAlignment="1">
      <alignment horizontal="center"/>
    </xf>
    <xf numFmtId="6" fontId="0" fillId="0" borderId="19" xfId="0" applyNumberFormat="1" applyBorder="1" applyAlignment="1">
      <alignment horizontal="center"/>
    </xf>
    <xf numFmtId="6" fontId="0" fillId="35" borderId="15" xfId="0" applyNumberFormat="1" applyFill="1" applyBorder="1" applyAlignment="1">
      <alignment horizontal="center"/>
    </xf>
    <xf numFmtId="6" fontId="0" fillId="35" borderId="16" xfId="0" applyNumberFormat="1" applyFill="1" applyBorder="1" applyAlignment="1">
      <alignment horizontal="center"/>
    </xf>
    <xf numFmtId="6" fontId="0" fillId="35" borderId="17" xfId="0" applyNumberFormat="1" applyFill="1" applyBorder="1" applyAlignment="1">
      <alignment horizontal="center"/>
    </xf>
    <xf numFmtId="8" fontId="0" fillId="0" borderId="15" xfId="0" applyNumberFormat="1" applyBorder="1" applyAlignment="1">
      <alignment horizontal="center"/>
    </xf>
    <xf numFmtId="8" fontId="0" fillId="0" borderId="17" xfId="0" applyNumberFormat="1" applyBorder="1" applyAlignment="1">
      <alignment horizontal="center"/>
    </xf>
    <xf numFmtId="0" fontId="77" fillId="0" borderId="7" xfId="0" applyFont="1" applyBorder="1" applyAlignment="1">
      <alignment horizontal="center" vertical="center" wrapText="1"/>
    </xf>
    <xf numFmtId="0" fontId="77" fillId="0" borderId="54" xfId="0" applyFont="1" applyBorder="1" applyAlignment="1">
      <alignment horizontal="center" vertical="center" wrapText="1"/>
    </xf>
    <xf numFmtId="0" fontId="77" fillId="0" borderId="55" xfId="0" applyFont="1" applyBorder="1" applyAlignment="1">
      <alignment horizontal="center" vertical="center" wrapText="1"/>
    </xf>
    <xf numFmtId="0" fontId="7" fillId="0" borderId="0" xfId="0" applyFont="1" applyAlignment="1">
      <alignment wrapText="1"/>
    </xf>
  </cellXfs>
  <cellStyles count="305">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Body: normal cell" xfId="27" xr:uid="{00000000-0005-0000-0000-00001A000000}"/>
    <cellStyle name="Calculation 2" xfId="28" xr:uid="{00000000-0005-0000-0000-00001B000000}"/>
    <cellStyle name="Calculation 2 2" xfId="29" xr:uid="{00000000-0005-0000-0000-00001C000000}"/>
    <cellStyle name="Calculation 2 3" xfId="30" xr:uid="{00000000-0005-0000-0000-00001D000000}"/>
    <cellStyle name="Check Cell 2" xfId="31" xr:uid="{00000000-0005-0000-0000-00001E000000}"/>
    <cellStyle name="Comma" xfId="301" builtinId="3"/>
    <cellStyle name="Comma [0] 2" xfId="32" xr:uid="{00000000-0005-0000-0000-00001F000000}"/>
    <cellStyle name="Comma 10" xfId="33" xr:uid="{00000000-0005-0000-0000-000020000000}"/>
    <cellStyle name="Comma 11" xfId="34" xr:uid="{00000000-0005-0000-0000-000021000000}"/>
    <cellStyle name="Comma 2" xfId="35" xr:uid="{00000000-0005-0000-0000-000022000000}"/>
    <cellStyle name="Comma 2 2" xfId="36" xr:uid="{00000000-0005-0000-0000-000023000000}"/>
    <cellStyle name="Comma 2 2 2" xfId="37" xr:uid="{00000000-0005-0000-0000-000024000000}"/>
    <cellStyle name="Comma 2 3" xfId="38" xr:uid="{00000000-0005-0000-0000-000025000000}"/>
    <cellStyle name="Comma 3" xfId="39" xr:uid="{00000000-0005-0000-0000-000026000000}"/>
    <cellStyle name="Comma 3 2" xfId="40" xr:uid="{00000000-0005-0000-0000-000027000000}"/>
    <cellStyle name="Comma 3 3" xfId="41" xr:uid="{00000000-0005-0000-0000-000028000000}"/>
    <cellStyle name="Comma 3 4" xfId="42" xr:uid="{00000000-0005-0000-0000-000029000000}"/>
    <cellStyle name="Comma 4" xfId="43" xr:uid="{00000000-0005-0000-0000-00002A000000}"/>
    <cellStyle name="Comma 4 2" xfId="44" xr:uid="{00000000-0005-0000-0000-00002B000000}"/>
    <cellStyle name="Comma 5" xfId="45" xr:uid="{00000000-0005-0000-0000-00002C000000}"/>
    <cellStyle name="Comma 5 2" xfId="46" xr:uid="{00000000-0005-0000-0000-00002D000000}"/>
    <cellStyle name="Comma 5 3" xfId="47" xr:uid="{00000000-0005-0000-0000-00002E000000}"/>
    <cellStyle name="Comma 6" xfId="48" xr:uid="{00000000-0005-0000-0000-00002F000000}"/>
    <cellStyle name="Comma 6 2" xfId="49" xr:uid="{00000000-0005-0000-0000-000030000000}"/>
    <cellStyle name="Comma 7" xfId="50" xr:uid="{00000000-0005-0000-0000-000031000000}"/>
    <cellStyle name="Comma 7 2" xfId="51" xr:uid="{00000000-0005-0000-0000-000032000000}"/>
    <cellStyle name="Comma 8" xfId="52" xr:uid="{00000000-0005-0000-0000-000033000000}"/>
    <cellStyle name="Comma 9" xfId="53" xr:uid="{00000000-0005-0000-0000-000034000000}"/>
    <cellStyle name="Currency" xfId="293" builtinId="4"/>
    <cellStyle name="Currency [0] 2" xfId="54" xr:uid="{00000000-0005-0000-0000-000036000000}"/>
    <cellStyle name="Currency 10" xfId="55" xr:uid="{00000000-0005-0000-0000-000037000000}"/>
    <cellStyle name="Currency 11" xfId="56" xr:uid="{00000000-0005-0000-0000-000038000000}"/>
    <cellStyle name="Currency 12" xfId="57" xr:uid="{00000000-0005-0000-0000-000039000000}"/>
    <cellStyle name="Currency 13" xfId="58" xr:uid="{00000000-0005-0000-0000-00003A000000}"/>
    <cellStyle name="Currency 14" xfId="59" xr:uid="{00000000-0005-0000-0000-00003B000000}"/>
    <cellStyle name="Currency 15" xfId="60" xr:uid="{00000000-0005-0000-0000-00003C000000}"/>
    <cellStyle name="Currency 16" xfId="61" xr:uid="{00000000-0005-0000-0000-00003D000000}"/>
    <cellStyle name="Currency 17" xfId="62" xr:uid="{00000000-0005-0000-0000-00003E000000}"/>
    <cellStyle name="Currency 18" xfId="63" xr:uid="{00000000-0005-0000-0000-00003F000000}"/>
    <cellStyle name="Currency 19" xfId="64" xr:uid="{00000000-0005-0000-0000-000040000000}"/>
    <cellStyle name="Currency 2" xfId="65" xr:uid="{00000000-0005-0000-0000-000041000000}"/>
    <cellStyle name="Currency 2 2" xfId="66" xr:uid="{00000000-0005-0000-0000-000042000000}"/>
    <cellStyle name="Currency 2 2 2" xfId="67" xr:uid="{00000000-0005-0000-0000-000043000000}"/>
    <cellStyle name="Currency 2 2 2 2" xfId="68" xr:uid="{00000000-0005-0000-0000-000044000000}"/>
    <cellStyle name="Currency 2 2 2 3" xfId="69" xr:uid="{00000000-0005-0000-0000-000045000000}"/>
    <cellStyle name="Currency 2 3" xfId="70" xr:uid="{00000000-0005-0000-0000-000046000000}"/>
    <cellStyle name="Currency 2 4" xfId="71" xr:uid="{00000000-0005-0000-0000-000047000000}"/>
    <cellStyle name="Currency 2 4 2" xfId="72" xr:uid="{00000000-0005-0000-0000-000048000000}"/>
    <cellStyle name="Currency 2 5" xfId="73" xr:uid="{00000000-0005-0000-0000-000049000000}"/>
    <cellStyle name="Currency 20" xfId="74" xr:uid="{00000000-0005-0000-0000-00004A000000}"/>
    <cellStyle name="Currency 21" xfId="75" xr:uid="{00000000-0005-0000-0000-00004B000000}"/>
    <cellStyle name="Currency 22" xfId="76" xr:uid="{00000000-0005-0000-0000-00004C000000}"/>
    <cellStyle name="Currency 23" xfId="77" xr:uid="{00000000-0005-0000-0000-00004D000000}"/>
    <cellStyle name="Currency 24" xfId="78" xr:uid="{00000000-0005-0000-0000-00004E000000}"/>
    <cellStyle name="Currency 25" xfId="79" xr:uid="{00000000-0005-0000-0000-00004F000000}"/>
    <cellStyle name="Currency 26" xfId="80" xr:uid="{00000000-0005-0000-0000-000050000000}"/>
    <cellStyle name="Currency 27" xfId="81" xr:uid="{00000000-0005-0000-0000-000051000000}"/>
    <cellStyle name="Currency 28" xfId="82" xr:uid="{00000000-0005-0000-0000-000052000000}"/>
    <cellStyle name="Currency 29" xfId="83" xr:uid="{00000000-0005-0000-0000-000053000000}"/>
    <cellStyle name="Currency 3" xfId="84" xr:uid="{00000000-0005-0000-0000-000054000000}"/>
    <cellStyle name="Currency 3 2" xfId="85" xr:uid="{00000000-0005-0000-0000-000055000000}"/>
    <cellStyle name="Currency 3 3" xfId="86" xr:uid="{00000000-0005-0000-0000-000056000000}"/>
    <cellStyle name="Currency 3 4" xfId="87" xr:uid="{00000000-0005-0000-0000-000057000000}"/>
    <cellStyle name="Currency 3 5" xfId="88" xr:uid="{00000000-0005-0000-0000-000058000000}"/>
    <cellStyle name="Currency 30" xfId="89" xr:uid="{00000000-0005-0000-0000-000059000000}"/>
    <cellStyle name="Currency 31" xfId="90" xr:uid="{00000000-0005-0000-0000-00005A000000}"/>
    <cellStyle name="Currency 32" xfId="91" xr:uid="{00000000-0005-0000-0000-00005B000000}"/>
    <cellStyle name="Currency 33" xfId="92" xr:uid="{00000000-0005-0000-0000-00005C000000}"/>
    <cellStyle name="Currency 34" xfId="93" xr:uid="{00000000-0005-0000-0000-00005D000000}"/>
    <cellStyle name="Currency 35" xfId="94" xr:uid="{00000000-0005-0000-0000-00005E000000}"/>
    <cellStyle name="Currency 36" xfId="95" xr:uid="{00000000-0005-0000-0000-00005F000000}"/>
    <cellStyle name="Currency 37" xfId="96" xr:uid="{00000000-0005-0000-0000-000060000000}"/>
    <cellStyle name="Currency 38" xfId="97" xr:uid="{00000000-0005-0000-0000-000061000000}"/>
    <cellStyle name="Currency 39" xfId="98" xr:uid="{00000000-0005-0000-0000-000062000000}"/>
    <cellStyle name="Currency 4" xfId="99" xr:uid="{00000000-0005-0000-0000-000063000000}"/>
    <cellStyle name="Currency 4 2" xfId="100" xr:uid="{00000000-0005-0000-0000-000064000000}"/>
    <cellStyle name="Currency 4 2 2" xfId="101" xr:uid="{00000000-0005-0000-0000-000065000000}"/>
    <cellStyle name="Currency 4 2 2 2" xfId="102" xr:uid="{00000000-0005-0000-0000-000066000000}"/>
    <cellStyle name="Currency 4 2 2 3" xfId="103" xr:uid="{00000000-0005-0000-0000-000067000000}"/>
    <cellStyle name="Currency 4 2 3" xfId="104" xr:uid="{00000000-0005-0000-0000-000068000000}"/>
    <cellStyle name="Currency 4 3" xfId="105" xr:uid="{00000000-0005-0000-0000-000069000000}"/>
    <cellStyle name="Currency 4 3 2" xfId="106" xr:uid="{00000000-0005-0000-0000-00006A000000}"/>
    <cellStyle name="Currency 4 3 3" xfId="107" xr:uid="{00000000-0005-0000-0000-00006B000000}"/>
    <cellStyle name="Currency 4 4" xfId="108" xr:uid="{00000000-0005-0000-0000-00006C000000}"/>
    <cellStyle name="Currency 4 5" xfId="109" xr:uid="{00000000-0005-0000-0000-00006D000000}"/>
    <cellStyle name="Currency 40" xfId="110" xr:uid="{00000000-0005-0000-0000-00006E000000}"/>
    <cellStyle name="Currency 41" xfId="111" xr:uid="{00000000-0005-0000-0000-00006F000000}"/>
    <cellStyle name="Currency 42" xfId="112" xr:uid="{00000000-0005-0000-0000-000070000000}"/>
    <cellStyle name="Currency 43" xfId="113" xr:uid="{00000000-0005-0000-0000-000071000000}"/>
    <cellStyle name="Currency 44" xfId="114" xr:uid="{00000000-0005-0000-0000-000072000000}"/>
    <cellStyle name="Currency 45" xfId="115" xr:uid="{00000000-0005-0000-0000-000073000000}"/>
    <cellStyle name="Currency 46" xfId="116" xr:uid="{00000000-0005-0000-0000-000074000000}"/>
    <cellStyle name="Currency 5" xfId="117" xr:uid="{00000000-0005-0000-0000-000075000000}"/>
    <cellStyle name="Currency 5 2" xfId="118" xr:uid="{00000000-0005-0000-0000-000076000000}"/>
    <cellStyle name="Currency 5 2 2" xfId="119" xr:uid="{00000000-0005-0000-0000-000077000000}"/>
    <cellStyle name="Currency 5 3" xfId="120" xr:uid="{00000000-0005-0000-0000-000078000000}"/>
    <cellStyle name="Currency 5 3 2" xfId="121" xr:uid="{00000000-0005-0000-0000-000079000000}"/>
    <cellStyle name="Currency 5 3 3" xfId="122" xr:uid="{00000000-0005-0000-0000-00007A000000}"/>
    <cellStyle name="Currency 5 4" xfId="123" xr:uid="{00000000-0005-0000-0000-00007B000000}"/>
    <cellStyle name="Currency 5 5" xfId="124" xr:uid="{00000000-0005-0000-0000-00007C000000}"/>
    <cellStyle name="Currency 5 6" xfId="125" xr:uid="{00000000-0005-0000-0000-00007D000000}"/>
    <cellStyle name="Currency 6" xfId="126" xr:uid="{00000000-0005-0000-0000-00007E000000}"/>
    <cellStyle name="Currency 6 2" xfId="127" xr:uid="{00000000-0005-0000-0000-00007F000000}"/>
    <cellStyle name="Currency 6 3" xfId="128" xr:uid="{00000000-0005-0000-0000-000080000000}"/>
    <cellStyle name="Currency 7" xfId="129" xr:uid="{00000000-0005-0000-0000-000081000000}"/>
    <cellStyle name="Currency 7 2" xfId="130" xr:uid="{00000000-0005-0000-0000-000082000000}"/>
    <cellStyle name="Currency 7 3" xfId="131" xr:uid="{00000000-0005-0000-0000-000083000000}"/>
    <cellStyle name="Currency 8" xfId="132" xr:uid="{00000000-0005-0000-0000-000084000000}"/>
    <cellStyle name="Currency 8 2" xfId="133" xr:uid="{00000000-0005-0000-0000-000085000000}"/>
    <cellStyle name="Currency 9" xfId="134" xr:uid="{00000000-0005-0000-0000-000086000000}"/>
    <cellStyle name="Explanatory Text 2" xfId="135" xr:uid="{00000000-0005-0000-0000-000087000000}"/>
    <cellStyle name="Explanatory Text 2 2" xfId="136" xr:uid="{00000000-0005-0000-0000-000088000000}"/>
    <cellStyle name="Explanatory Text 2 3" xfId="137" xr:uid="{00000000-0005-0000-0000-000089000000}"/>
    <cellStyle name="Font: Calibri, 9pt regular" xfId="138" xr:uid="{00000000-0005-0000-0000-00008A000000}"/>
    <cellStyle name="Footnotes: top row" xfId="139" xr:uid="{00000000-0005-0000-0000-00008B000000}"/>
    <cellStyle name="Good 2" xfId="140" xr:uid="{00000000-0005-0000-0000-00008C000000}"/>
    <cellStyle name="Header: bottom row" xfId="141" xr:uid="{00000000-0005-0000-0000-00008D000000}"/>
    <cellStyle name="Heading 1 2" xfId="142" xr:uid="{00000000-0005-0000-0000-00008E000000}"/>
    <cellStyle name="Heading 1 2 2" xfId="143" xr:uid="{00000000-0005-0000-0000-00008F000000}"/>
    <cellStyle name="Heading 1 2 3" xfId="144" xr:uid="{00000000-0005-0000-0000-000090000000}"/>
    <cellStyle name="Heading 2 2" xfId="145" xr:uid="{00000000-0005-0000-0000-000091000000}"/>
    <cellStyle name="Heading 2 2 2" xfId="146" xr:uid="{00000000-0005-0000-0000-000092000000}"/>
    <cellStyle name="Heading 2 2 3" xfId="147" xr:uid="{00000000-0005-0000-0000-000093000000}"/>
    <cellStyle name="Heading 3 2" xfId="148" xr:uid="{00000000-0005-0000-0000-000094000000}"/>
    <cellStyle name="Heading 3 2 2" xfId="149" xr:uid="{00000000-0005-0000-0000-000095000000}"/>
    <cellStyle name="Heading 3 2 3" xfId="150" xr:uid="{00000000-0005-0000-0000-000096000000}"/>
    <cellStyle name="Heading 4 2" xfId="151" xr:uid="{00000000-0005-0000-0000-000097000000}"/>
    <cellStyle name="Heading 4 2 2" xfId="152" xr:uid="{00000000-0005-0000-0000-000098000000}"/>
    <cellStyle name="Heading 4 2 3" xfId="153" xr:uid="{00000000-0005-0000-0000-000099000000}"/>
    <cellStyle name="Hyperlink 2" xfId="154" xr:uid="{00000000-0005-0000-0000-00009A000000}"/>
    <cellStyle name="Input 2" xfId="155" xr:uid="{00000000-0005-0000-0000-00009B000000}"/>
    <cellStyle name="Input 2 2" xfId="156" xr:uid="{00000000-0005-0000-0000-00009C000000}"/>
    <cellStyle name="Input 2 3" xfId="157" xr:uid="{00000000-0005-0000-0000-00009D000000}"/>
    <cellStyle name="Linked Cell 2" xfId="158" xr:uid="{00000000-0005-0000-0000-00009E000000}"/>
    <cellStyle name="Linked Cell 2 2" xfId="159" xr:uid="{00000000-0005-0000-0000-00009F000000}"/>
    <cellStyle name="Linked Cell 2 3" xfId="160" xr:uid="{00000000-0005-0000-0000-0000A0000000}"/>
    <cellStyle name="Neutral 2" xfId="161" xr:uid="{00000000-0005-0000-0000-0000A1000000}"/>
    <cellStyle name="Normal" xfId="0" builtinId="0"/>
    <cellStyle name="Normal 10" xfId="162" xr:uid="{00000000-0005-0000-0000-0000A3000000}"/>
    <cellStyle name="Normal 10 2" xfId="163" xr:uid="{00000000-0005-0000-0000-0000A4000000}"/>
    <cellStyle name="Normal 10 3" xfId="164" xr:uid="{00000000-0005-0000-0000-0000A5000000}"/>
    <cellStyle name="Normal 10 3 2" xfId="165" xr:uid="{00000000-0005-0000-0000-0000A6000000}"/>
    <cellStyle name="Normal 11" xfId="166" xr:uid="{00000000-0005-0000-0000-0000A7000000}"/>
    <cellStyle name="Normal 11 2" xfId="167" xr:uid="{00000000-0005-0000-0000-0000A8000000}"/>
    <cellStyle name="Normal 11 2 2" xfId="168" xr:uid="{00000000-0005-0000-0000-0000A9000000}"/>
    <cellStyle name="Normal 12" xfId="169" xr:uid="{00000000-0005-0000-0000-0000AA000000}"/>
    <cellStyle name="Normal 13" xfId="170" xr:uid="{00000000-0005-0000-0000-0000AB000000}"/>
    <cellStyle name="Normal 13 2" xfId="171" xr:uid="{00000000-0005-0000-0000-0000AC000000}"/>
    <cellStyle name="Normal 132" xfId="298" xr:uid="{24A800B1-6933-4A9D-B924-2E06579EE559}"/>
    <cellStyle name="Normal 14" xfId="172" xr:uid="{00000000-0005-0000-0000-0000AD000000}"/>
    <cellStyle name="Normal 14 2" xfId="173" xr:uid="{00000000-0005-0000-0000-0000AE000000}"/>
    <cellStyle name="Normal 15" xfId="174" xr:uid="{00000000-0005-0000-0000-0000AF000000}"/>
    <cellStyle name="Normal 16" xfId="175" xr:uid="{00000000-0005-0000-0000-0000B0000000}"/>
    <cellStyle name="Normal 17" xfId="176" xr:uid="{00000000-0005-0000-0000-0000B1000000}"/>
    <cellStyle name="Normal 17 2" xfId="177" xr:uid="{00000000-0005-0000-0000-0000B2000000}"/>
    <cellStyle name="Normal 18" xfId="178" xr:uid="{00000000-0005-0000-0000-0000B3000000}"/>
    <cellStyle name="Normal 19" xfId="179" xr:uid="{00000000-0005-0000-0000-0000B4000000}"/>
    <cellStyle name="Normal 2" xfId="180" xr:uid="{00000000-0005-0000-0000-0000B5000000}"/>
    <cellStyle name="Normal 2 2" xfId="181" xr:uid="{00000000-0005-0000-0000-0000B6000000}"/>
    <cellStyle name="Normal 2 2 2" xfId="182" xr:uid="{00000000-0005-0000-0000-0000B7000000}"/>
    <cellStyle name="Normal 2 2 3" xfId="183" xr:uid="{00000000-0005-0000-0000-0000B8000000}"/>
    <cellStyle name="Normal 2 2 4" xfId="303" xr:uid="{A120F752-085C-45E5-BBF5-1A6DDFDB9C07}"/>
    <cellStyle name="Normal 2 3" xfId="184" xr:uid="{00000000-0005-0000-0000-0000B9000000}"/>
    <cellStyle name="Normal 2 3 2" xfId="185" xr:uid="{00000000-0005-0000-0000-0000BA000000}"/>
    <cellStyle name="Normal 2 4" xfId="186" xr:uid="{00000000-0005-0000-0000-0000BB000000}"/>
    <cellStyle name="Normal 2 4 2" xfId="187" xr:uid="{00000000-0005-0000-0000-0000BC000000}"/>
    <cellStyle name="Normal 2 4 3" xfId="188" xr:uid="{00000000-0005-0000-0000-0000BD000000}"/>
    <cellStyle name="Normal 2 5" xfId="189" xr:uid="{00000000-0005-0000-0000-0000BE000000}"/>
    <cellStyle name="Normal 2 5 2" xfId="190" xr:uid="{00000000-0005-0000-0000-0000BF000000}"/>
    <cellStyle name="Normal 20" xfId="191" xr:uid="{00000000-0005-0000-0000-0000C0000000}"/>
    <cellStyle name="Normal 21" xfId="192" xr:uid="{00000000-0005-0000-0000-0000C1000000}"/>
    <cellStyle name="Normal 3" xfId="193" xr:uid="{00000000-0005-0000-0000-0000C2000000}"/>
    <cellStyle name="Normal 3 2" xfId="194" xr:uid="{00000000-0005-0000-0000-0000C3000000}"/>
    <cellStyle name="Normal 3 2 2" xfId="195" xr:uid="{00000000-0005-0000-0000-0000C4000000}"/>
    <cellStyle name="Normal 3 2 3" xfId="196" xr:uid="{00000000-0005-0000-0000-0000C5000000}"/>
    <cellStyle name="Normal 3 2 4" xfId="197" xr:uid="{00000000-0005-0000-0000-0000C6000000}"/>
    <cellStyle name="Normal 3 3" xfId="198" xr:uid="{00000000-0005-0000-0000-0000C7000000}"/>
    <cellStyle name="Normal 3 3 2" xfId="199" xr:uid="{00000000-0005-0000-0000-0000C8000000}"/>
    <cellStyle name="Normal 3 4" xfId="200" xr:uid="{00000000-0005-0000-0000-0000C9000000}"/>
    <cellStyle name="Normal 3 4 2" xfId="201" xr:uid="{00000000-0005-0000-0000-0000CA000000}"/>
    <cellStyle name="Normal 3 5" xfId="202" xr:uid="{00000000-0005-0000-0000-0000CB000000}"/>
    <cellStyle name="Normal 3 9" xfId="203" xr:uid="{00000000-0005-0000-0000-0000CC000000}"/>
    <cellStyle name="Normal 4" xfId="204" xr:uid="{00000000-0005-0000-0000-0000CD000000}"/>
    <cellStyle name="Normal 4 10" xfId="299" xr:uid="{DB9D17F9-9DF2-4C06-A1BB-2D5C46E8C7C7}"/>
    <cellStyle name="Normal 4 2" xfId="205" xr:uid="{00000000-0005-0000-0000-0000CE000000}"/>
    <cellStyle name="Normal 4 2 2" xfId="206" xr:uid="{00000000-0005-0000-0000-0000CF000000}"/>
    <cellStyle name="Normal 4 2 2 2" xfId="207" xr:uid="{00000000-0005-0000-0000-0000D0000000}"/>
    <cellStyle name="Normal 4 2 3" xfId="208" xr:uid="{00000000-0005-0000-0000-0000D1000000}"/>
    <cellStyle name="Normal 4 2 3 2" xfId="209" xr:uid="{00000000-0005-0000-0000-0000D2000000}"/>
    <cellStyle name="Normal 4 3" xfId="210" xr:uid="{00000000-0005-0000-0000-0000D3000000}"/>
    <cellStyle name="Normal 4 3 2" xfId="211" xr:uid="{00000000-0005-0000-0000-0000D4000000}"/>
    <cellStyle name="Normal 4 3 3" xfId="212" xr:uid="{00000000-0005-0000-0000-0000D5000000}"/>
    <cellStyle name="Normal 4 4" xfId="213" xr:uid="{00000000-0005-0000-0000-0000D6000000}"/>
    <cellStyle name="Normal 4 5 6" xfId="302" xr:uid="{81F6674B-F9E8-43FC-ABD5-C0EC27335046}"/>
    <cellStyle name="Normal 5" xfId="214" xr:uid="{00000000-0005-0000-0000-0000D7000000}"/>
    <cellStyle name="Normal 5 2" xfId="215" xr:uid="{00000000-0005-0000-0000-0000D8000000}"/>
    <cellStyle name="Normal 5 3" xfId="295" xr:uid="{56D42255-4D1E-4A18-8CC7-3389C2666C25}"/>
    <cellStyle name="Normal 6" xfId="216" xr:uid="{00000000-0005-0000-0000-0000D9000000}"/>
    <cellStyle name="Normal 6 2" xfId="217" xr:uid="{00000000-0005-0000-0000-0000DA000000}"/>
    <cellStyle name="Normal 6 2 2" xfId="218" xr:uid="{00000000-0005-0000-0000-0000DB000000}"/>
    <cellStyle name="Normal 6 2 2 2" xfId="219" xr:uid="{00000000-0005-0000-0000-0000DC000000}"/>
    <cellStyle name="Normal 6 2 3" xfId="220" xr:uid="{00000000-0005-0000-0000-0000DD000000}"/>
    <cellStyle name="Normal 6 2 4" xfId="221" xr:uid="{00000000-0005-0000-0000-0000DE000000}"/>
    <cellStyle name="Normal 6 3" xfId="222" xr:uid="{00000000-0005-0000-0000-0000DF000000}"/>
    <cellStyle name="Normal 6 4" xfId="223" xr:uid="{00000000-0005-0000-0000-0000E0000000}"/>
    <cellStyle name="Normal 7" xfId="224" xr:uid="{00000000-0005-0000-0000-0000E1000000}"/>
    <cellStyle name="Normal 7 2" xfId="225" xr:uid="{00000000-0005-0000-0000-0000E2000000}"/>
    <cellStyle name="Normal 7 3" xfId="226" xr:uid="{00000000-0005-0000-0000-0000E3000000}"/>
    <cellStyle name="Normal 8" xfId="227" xr:uid="{00000000-0005-0000-0000-0000E4000000}"/>
    <cellStyle name="Normal 8 2" xfId="228" xr:uid="{00000000-0005-0000-0000-0000E5000000}"/>
    <cellStyle name="Normal 8 3" xfId="229" xr:uid="{00000000-0005-0000-0000-0000E6000000}"/>
    <cellStyle name="Normal 8 4" xfId="230" xr:uid="{00000000-0005-0000-0000-0000E7000000}"/>
    <cellStyle name="Normal 8 5" xfId="231" xr:uid="{00000000-0005-0000-0000-0000E8000000}"/>
    <cellStyle name="Normal 9" xfId="232" xr:uid="{00000000-0005-0000-0000-0000E9000000}"/>
    <cellStyle name="Normal 9 2" xfId="233" xr:uid="{00000000-0005-0000-0000-0000EA000000}"/>
    <cellStyle name="Normal 9 2 2" xfId="234" xr:uid="{00000000-0005-0000-0000-0000EB000000}"/>
    <cellStyle name="Normal 9 2 3" xfId="235" xr:uid="{00000000-0005-0000-0000-0000EC000000}"/>
    <cellStyle name="Normal 9 3" xfId="236" xr:uid="{00000000-0005-0000-0000-0000ED000000}"/>
    <cellStyle name="Note 2" xfId="237" xr:uid="{00000000-0005-0000-0000-0000EE000000}"/>
    <cellStyle name="Note 2 2" xfId="238" xr:uid="{00000000-0005-0000-0000-0000EF000000}"/>
    <cellStyle name="Note 2 3" xfId="239" xr:uid="{00000000-0005-0000-0000-0000F0000000}"/>
    <cellStyle name="Output 2" xfId="240" xr:uid="{00000000-0005-0000-0000-0000F1000000}"/>
    <cellStyle name="Output 2 2" xfId="241" xr:uid="{00000000-0005-0000-0000-0000F2000000}"/>
    <cellStyle name="Output 2 3" xfId="242" xr:uid="{00000000-0005-0000-0000-0000F3000000}"/>
    <cellStyle name="Parent row" xfId="243" xr:uid="{00000000-0005-0000-0000-0000F4000000}"/>
    <cellStyle name="Percent" xfId="294" builtinId="5"/>
    <cellStyle name="Percent 10" xfId="244" xr:uid="{00000000-0005-0000-0000-0000F6000000}"/>
    <cellStyle name="Percent 10 2" xfId="245" xr:uid="{00000000-0005-0000-0000-0000F7000000}"/>
    <cellStyle name="Percent 10 5" xfId="300" xr:uid="{8BD6FC7D-93F4-46C0-9FC8-1CB2BB0C306E}"/>
    <cellStyle name="Percent 11" xfId="246" xr:uid="{00000000-0005-0000-0000-0000F8000000}"/>
    <cellStyle name="Percent 13 2" xfId="297" xr:uid="{99454B48-F5E1-49E0-8DF3-562C02114C33}"/>
    <cellStyle name="Percent 2" xfId="247" xr:uid="{00000000-0005-0000-0000-0000F9000000}"/>
    <cellStyle name="Percent 2 2" xfId="248" xr:uid="{00000000-0005-0000-0000-0000FA000000}"/>
    <cellStyle name="Percent 2 2 2" xfId="249" xr:uid="{00000000-0005-0000-0000-0000FB000000}"/>
    <cellStyle name="Percent 2 2 3" xfId="250" xr:uid="{00000000-0005-0000-0000-0000FC000000}"/>
    <cellStyle name="Percent 2 3" xfId="251" xr:uid="{00000000-0005-0000-0000-0000FD000000}"/>
    <cellStyle name="Percent 2 3 15" xfId="296" xr:uid="{0BEF3BAD-022B-4368-A6FE-43B16EBFA3CD}"/>
    <cellStyle name="Percent 2 4" xfId="252" xr:uid="{00000000-0005-0000-0000-0000FE000000}"/>
    <cellStyle name="Percent 2 5" xfId="253" xr:uid="{00000000-0005-0000-0000-0000FF000000}"/>
    <cellStyle name="Percent 2 7" xfId="304" xr:uid="{77E86073-9E01-424A-B52B-C0090D2729FD}"/>
    <cellStyle name="Percent 3" xfId="254" xr:uid="{00000000-0005-0000-0000-000000010000}"/>
    <cellStyle name="Percent 3 2" xfId="255" xr:uid="{00000000-0005-0000-0000-000001010000}"/>
    <cellStyle name="Percent 3 2 2" xfId="256" xr:uid="{00000000-0005-0000-0000-000002010000}"/>
    <cellStyle name="Percent 3 2 3" xfId="257" xr:uid="{00000000-0005-0000-0000-000003010000}"/>
    <cellStyle name="Percent 3 3" xfId="258" xr:uid="{00000000-0005-0000-0000-000004010000}"/>
    <cellStyle name="Percent 4" xfId="259" xr:uid="{00000000-0005-0000-0000-000005010000}"/>
    <cellStyle name="Percent 4 2" xfId="260" xr:uid="{00000000-0005-0000-0000-000006010000}"/>
    <cellStyle name="Percent 4 2 2" xfId="261" xr:uid="{00000000-0005-0000-0000-000007010000}"/>
    <cellStyle name="Percent 4 2 3" xfId="262" xr:uid="{00000000-0005-0000-0000-000008010000}"/>
    <cellStyle name="Percent 4 3" xfId="263" xr:uid="{00000000-0005-0000-0000-000009010000}"/>
    <cellStyle name="Percent 5" xfId="264" xr:uid="{00000000-0005-0000-0000-00000A010000}"/>
    <cellStyle name="Percent 5 2" xfId="265" xr:uid="{00000000-0005-0000-0000-00000B010000}"/>
    <cellStyle name="Percent 5 2 2" xfId="266" xr:uid="{00000000-0005-0000-0000-00000C010000}"/>
    <cellStyle name="Percent 5 3" xfId="267" xr:uid="{00000000-0005-0000-0000-00000D010000}"/>
    <cellStyle name="Percent 5 4" xfId="268" xr:uid="{00000000-0005-0000-0000-00000E010000}"/>
    <cellStyle name="Percent 5 5" xfId="269" xr:uid="{00000000-0005-0000-0000-00000F010000}"/>
    <cellStyle name="Percent 6" xfId="270" xr:uid="{00000000-0005-0000-0000-000010010000}"/>
    <cellStyle name="Percent 6 2" xfId="271" xr:uid="{00000000-0005-0000-0000-000011010000}"/>
    <cellStyle name="Percent 6 3" xfId="272" xr:uid="{00000000-0005-0000-0000-000012010000}"/>
    <cellStyle name="Percent 6 4" xfId="273" xr:uid="{00000000-0005-0000-0000-000013010000}"/>
    <cellStyle name="Percent 7" xfId="274" xr:uid="{00000000-0005-0000-0000-000014010000}"/>
    <cellStyle name="Percent 7 2" xfId="275" xr:uid="{00000000-0005-0000-0000-000015010000}"/>
    <cellStyle name="Percent 7 3" xfId="276" xr:uid="{00000000-0005-0000-0000-000016010000}"/>
    <cellStyle name="Percent 7 4" xfId="277" xr:uid="{00000000-0005-0000-0000-000017010000}"/>
    <cellStyle name="Percent 8" xfId="278" xr:uid="{00000000-0005-0000-0000-000018010000}"/>
    <cellStyle name="Percent 8 2" xfId="279" xr:uid="{00000000-0005-0000-0000-000019010000}"/>
    <cellStyle name="Percent 8 3" xfId="280" xr:uid="{00000000-0005-0000-0000-00001A010000}"/>
    <cellStyle name="Percent 9" xfId="281" xr:uid="{00000000-0005-0000-0000-00001B010000}"/>
    <cellStyle name="Percent 9 2" xfId="282" xr:uid="{00000000-0005-0000-0000-00001C010000}"/>
    <cellStyle name="Table title" xfId="283" xr:uid="{00000000-0005-0000-0000-00001D010000}"/>
    <cellStyle name="Title 2" xfId="284" xr:uid="{00000000-0005-0000-0000-00001E010000}"/>
    <cellStyle name="Title 2 2" xfId="285" xr:uid="{00000000-0005-0000-0000-00001F010000}"/>
    <cellStyle name="Title 2 3" xfId="286" xr:uid="{00000000-0005-0000-0000-000020010000}"/>
    <cellStyle name="Total 2" xfId="287" xr:uid="{00000000-0005-0000-0000-000021010000}"/>
    <cellStyle name="Total 2 2" xfId="288" xr:uid="{00000000-0005-0000-0000-000022010000}"/>
    <cellStyle name="Total 2 3" xfId="289" xr:uid="{00000000-0005-0000-0000-000023010000}"/>
    <cellStyle name="Warning Text 2" xfId="290" xr:uid="{00000000-0005-0000-0000-000024010000}"/>
    <cellStyle name="Warning Text 2 2" xfId="291" xr:uid="{00000000-0005-0000-0000-000025010000}"/>
    <cellStyle name="Warning Text 2 3" xfId="292" xr:uid="{00000000-0005-0000-0000-000026010000}"/>
  </cellStyles>
  <dxfs count="2">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dministrative%20Services-POS%20Policy%20Office/Rate%20Setting/Rate%20Projects/Family%20Stab_/1.%20Strategy%20Team%20Materials/Rate%20Review/Archive/Agency%20With%20Choice-Family%20Navigation%2011-7-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HNaciri/Downloads/Resi%20Rehab%203386&amp;3401%20122613%20330pm.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W_Pricing/SubAbuse/2013/Resi%20Rehab/Data/Resi%20Rehab%20_All%20Codes%20Analysis.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E/X/Data%20&amp;%20Reporting%20Tools/STARR%20Utilization/STARR%20Utilization%20Tool%20FY10%20Jun"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E\X\Data%20&amp;%20Reporting%20Tools\STARR%20Utilization\STARR%20Utilization%20Tool%20FY10%20Jun"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E\X\Data%20&amp;%20Reporting%20Tools\STARR%20Utilization\STARR%20Utilization%20Tool%20FY10%20Ju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HS-FP-BOS-081\E\X\Data%20&amp;%20Reporting%20Tools\STARR%20Utilization\STARR%20Utilization%20Tool%20FY10%20Jun"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C257%20M2023%20BLS.xlsx" TargetMode="External"/><Relationship Id="rId1" Type="http://schemas.openxmlformats.org/officeDocument/2006/relationships/externalLinkPath" Target="file:///X:\Administrative%20Services-POS%20Policy%20Office\Rate%20Setting\Implementation%20&amp;%20Benchmarks\C257%20M2023%20BLS.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C.257%20%20BLS%20M2022%2053rd.xlsx" TargetMode="External"/><Relationship Id="rId1" Type="http://schemas.openxmlformats.org/officeDocument/2006/relationships/externalLinkPath" Target="file:///X:\Administrative%20Services-POS%20Policy%20Office\Rate%20Setting\Implementation%20&amp;%20Benchmarks\C.257%20%20BLS%20M2022%2053rd.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DLattimore/AppData/Local/Microsoft/Windows/INetCache/Content.Outlook/LHXT68T2/Clinial%20Team%20FY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Fiscal\Encumbs_FY24%20&amp;%20FY25_2024_05_30.xlsx" TargetMode="External"/><Relationship Id="rId1" Type="http://schemas.openxmlformats.org/officeDocument/2006/relationships/externalLinkPath" Target="file:///\\EHS.govt.state.ma.us\DFS\DDS\Boston_500_Harrison_ave\group\OMF\CONTRACT\Reports\Fiscal\Encumbs_FY24%20&amp;%20FY25_2024_05_3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CONTRACT\Reports\Fiscal\Encumbs_FY22_2022_08_23_R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Villacorta/Downloads/FINAL%20ANALYSIS%20Counseling%20Rate%20Options%200719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3_dl"/>
      <sheetName val="M2023 BLS SALARY CHART (53rd)"/>
      <sheetName val="M2023 BLS SALARY CHART (63rd)"/>
      <sheetName val="M2023 BLS SALARY CHART (75th)"/>
      <sheetName val="DC  CNA  DC III"/>
      <sheetName val="Case Social Worker.Manager"/>
      <sheetName val="Clinical"/>
      <sheetName val="Nursing"/>
      <sheetName val="Management"/>
      <sheetName val="Therapies"/>
      <sheetName val="Sheet1"/>
      <sheetName val="Field Descriptions"/>
      <sheetName val="UpdateTime"/>
      <sheetName val="Filler"/>
    </sheetNames>
    <sheetDataSet>
      <sheetData sheetId="0" refreshError="1"/>
      <sheetData sheetId="1" refreshError="1"/>
      <sheetData sheetId="2" refreshError="1"/>
      <sheetData sheetId="3" refreshError="1"/>
      <sheetData sheetId="4">
        <row r="8">
          <cell r="I8">
            <v>20.792100000000001</v>
          </cell>
        </row>
        <row r="13">
          <cell r="I13">
            <v>21.417999999999999</v>
          </cell>
          <cell r="J13">
            <v>44549.439999999995</v>
          </cell>
        </row>
        <row r="21">
          <cell r="I21">
            <v>27.027519999999999</v>
          </cell>
        </row>
      </sheetData>
      <sheetData sheetId="5">
        <row r="6">
          <cell r="J6">
            <v>30.979999999999997</v>
          </cell>
        </row>
        <row r="13">
          <cell r="J13">
            <v>33.755499999999998</v>
          </cell>
        </row>
      </sheetData>
      <sheetData sheetId="6">
        <row r="8">
          <cell r="J8">
            <v>40.211399999999998</v>
          </cell>
        </row>
        <row r="14">
          <cell r="J14">
            <v>48.945399999999999</v>
          </cell>
        </row>
      </sheetData>
      <sheetData sheetId="7">
        <row r="4">
          <cell r="J4">
            <v>35.506799999999998</v>
          </cell>
        </row>
        <row r="8">
          <cell r="J8">
            <v>49.818400000000004</v>
          </cell>
        </row>
        <row r="13">
          <cell r="J13">
            <v>67.710800000000006</v>
          </cell>
        </row>
      </sheetData>
      <sheetData sheetId="8">
        <row r="4">
          <cell r="J4">
            <v>38.860399999999998</v>
          </cell>
        </row>
      </sheetData>
      <sheetData sheetId="9">
        <row r="5">
          <cell r="I5">
            <v>36.818800000000003</v>
          </cell>
        </row>
        <row r="11">
          <cell r="I11">
            <v>39.750500000000002</v>
          </cell>
        </row>
        <row r="17">
          <cell r="I17">
            <v>42.784640000000003</v>
          </cell>
        </row>
        <row r="21">
          <cell r="I21">
            <v>44.301760000000002</v>
          </cell>
        </row>
      </sheetData>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row r="150">
          <cell r="E150" t="str">
            <v>Clinical and Counseling Psychologists</v>
          </cell>
        </row>
      </sheetData>
      <sheetData sheetId="3"/>
      <sheetData sheetId="4"/>
      <sheetData sheetId="5"/>
      <sheetData sheetId="6"/>
      <sheetData sheetId="7"/>
      <sheetData sheetId="8"/>
      <sheetData sheetId="9"/>
      <sheetData sheetId="10">
        <row r="6">
          <cell r="M6">
            <v>26.19</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 Spring 2018"/>
      <sheetName val="SalaryMenu (2019)"/>
      <sheetName val="SalaryMenu (2021)"/>
      <sheetName val="For Regulation"/>
      <sheetName val="Sp 2020 CAF"/>
      <sheetName val="Chart"/>
      <sheetName val="DDS Clinical Team"/>
      <sheetName val="BTL per FTE per Hour"/>
      <sheetName val="Raw Data Calcs"/>
      <sheetName val=" Spring 2016 CAF"/>
    </sheetNames>
    <sheetDataSet>
      <sheetData sheetId="0"/>
      <sheetData sheetId="1"/>
      <sheetData sheetId="2"/>
      <sheetData sheetId="3">
        <row r="37">
          <cell r="I37">
            <v>27.67831023720893</v>
          </cell>
        </row>
      </sheetData>
      <sheetData sheetId="4">
        <row r="23">
          <cell r="BY23">
            <v>2.3997532813331963E-2</v>
          </cell>
        </row>
      </sheetData>
      <sheetData sheetId="5">
        <row r="14">
          <cell r="C14">
            <v>60923.199999999997</v>
          </cell>
        </row>
        <row r="18">
          <cell r="C18">
            <v>57449.599999999999</v>
          </cell>
        </row>
      </sheetData>
      <sheetData sheetId="6"/>
      <sheetData sheetId="7">
        <row r="32">
          <cell r="M32">
            <v>5.5100166450061501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Encumb Summary"/>
      <sheetName val="Encumb Detail"/>
      <sheetName val="Encumb Detail (FY25)"/>
      <sheetName val="By Provider"/>
      <sheetName val="By Activity"/>
      <sheetName val="Draft CTs (Experimental)"/>
      <sheetName val="Count by Region"/>
      <sheetName val="View Reference"/>
      <sheetName val="Tech Stu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E5"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Encumb Summary"/>
      <sheetName val="Encumb Detail"/>
      <sheetName val="By Provider"/>
      <sheetName val="By Activity"/>
      <sheetName val="Count by Region"/>
      <sheetName val="View Reference"/>
      <sheetName val="Tech Stuff"/>
    </sheetNames>
    <sheetDataSet>
      <sheetData sheetId="0"/>
      <sheetData sheetId="1"/>
      <sheetData sheetId="2"/>
      <sheetData sheetId="3"/>
      <sheetData sheetId="4"/>
      <sheetData sheetId="5"/>
      <sheetData sheetId="6"/>
      <sheetData sheetId="7">
        <row r="5">
          <cell r="E5" t="str">
            <v xml:space="preserve">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Farrell, Conor (EHS)" id="{4CDC24A8-9112-4C36-A3F1-69AC8E8D5559}" userId="S::conor.farrell@mass.gov::8a489186-76d8-4ef1-99e1-19ca1523f9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7" dT="2024-09-18T16:51:10.89" personId="{4CDC24A8-9112-4C36-A3F1-69AC8E8D5559}" id="{CF2DFA2A-9250-4645-8506-0B4C807C458F}">
    <text>Clinician Blend. 50/50 of LSCW &amp; LICSW</text>
  </threadedComment>
  <threadedComment ref="D21" dT="2024-09-18T15:16:44.10" personId="{4CDC24A8-9112-4C36-A3F1-69AC8E8D5559}" id="{32A0EB14-2051-40B5-B077-B2A3B064CE4E}">
    <text>M2023 50/50 Blend of Clinical and DC III</text>
  </threadedComment>
  <threadedComment ref="D23" dT="2024-09-18T16:52:08.17" personId="{4CDC24A8-9112-4C36-A3F1-69AC8E8D5559}" id="{E2D5A5A7-726F-46B9-B1DB-E47088C8D711}">
    <text>50/50 Blend of Prog Management and LICSW</text>
  </threadedComment>
  <threadedComment ref="D27" dT="2024-09-18T15:13:15.52" personId="{4CDC24A8-9112-4C36-A3F1-69AC8E8D5559}" id="{C95E1FE0-81C6-4A82-AA0E-1C651935772B}">
    <text xml:space="preserve">M2023 50/50 Blend of Clinical &amp; Physician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367BC-020A-418F-BCC6-1BD0B7018B68}">
  <sheetPr>
    <pageSetUpPr fitToPage="1"/>
  </sheetPr>
  <dimension ref="B1:K57"/>
  <sheetViews>
    <sheetView showGridLines="0" topLeftCell="A15" zoomScaleNormal="100" workbookViewId="0">
      <selection activeCell="C5" sqref="C5"/>
    </sheetView>
  </sheetViews>
  <sheetFormatPr defaultRowHeight="26.25"/>
  <cols>
    <col min="1" max="1" width="5.5703125" style="407" customWidth="1"/>
    <col min="2" max="2" width="78.7109375" style="407" customWidth="1"/>
    <col min="3" max="3" width="25.85546875" style="407" customWidth="1"/>
    <col min="4" max="4" width="71.5703125" style="407" customWidth="1"/>
    <col min="5" max="5" width="69.140625" style="409" customWidth="1"/>
    <col min="6" max="6" width="46.140625" style="409" customWidth="1"/>
    <col min="7" max="8" width="8.7109375" style="407"/>
    <col min="9" max="9" width="26.140625" style="407" customWidth="1"/>
    <col min="10" max="10" width="22.42578125" style="410" customWidth="1"/>
    <col min="11" max="11" width="13.42578125" style="407" customWidth="1"/>
    <col min="12" max="231" width="8.7109375" style="407"/>
    <col min="232" max="232" width="5.5703125" style="407" customWidth="1"/>
    <col min="233" max="233" width="58" style="407" customWidth="1"/>
    <col min="234" max="234" width="24.140625" style="407" customWidth="1"/>
    <col min="235" max="236" width="0" style="407" hidden="1" customWidth="1"/>
    <col min="237" max="237" width="61.42578125" style="407" customWidth="1"/>
    <col min="238" max="238" width="62.140625" style="407" customWidth="1"/>
    <col min="239" max="242" width="0" style="407" hidden="1" customWidth="1"/>
    <col min="243" max="487" width="8.7109375" style="407"/>
    <col min="488" max="488" width="5.5703125" style="407" customWidth="1"/>
    <col min="489" max="489" width="58" style="407" customWidth="1"/>
    <col min="490" max="490" width="24.140625" style="407" customWidth="1"/>
    <col min="491" max="492" width="0" style="407" hidden="1" customWidth="1"/>
    <col min="493" max="493" width="61.42578125" style="407" customWidth="1"/>
    <col min="494" max="494" width="62.140625" style="407" customWidth="1"/>
    <col min="495" max="498" width="0" style="407" hidden="1" customWidth="1"/>
    <col min="499" max="743" width="8.7109375" style="407"/>
    <col min="744" max="744" width="5.5703125" style="407" customWidth="1"/>
    <col min="745" max="745" width="58" style="407" customWidth="1"/>
    <col min="746" max="746" width="24.140625" style="407" customWidth="1"/>
    <col min="747" max="748" width="0" style="407" hidden="1" customWidth="1"/>
    <col min="749" max="749" width="61.42578125" style="407" customWidth="1"/>
    <col min="750" max="750" width="62.140625" style="407" customWidth="1"/>
    <col min="751" max="754" width="0" style="407" hidden="1" customWidth="1"/>
    <col min="755" max="999" width="8.7109375" style="407"/>
    <col min="1000" max="1000" width="5.5703125" style="407" customWidth="1"/>
    <col min="1001" max="1001" width="58" style="407" customWidth="1"/>
    <col min="1002" max="1002" width="24.140625" style="407" customWidth="1"/>
    <col min="1003" max="1004" width="0" style="407" hidden="1" customWidth="1"/>
    <col min="1005" max="1005" width="61.42578125" style="407" customWidth="1"/>
    <col min="1006" max="1006" width="62.140625" style="407" customWidth="1"/>
    <col min="1007" max="1010" width="0" style="407" hidden="1" customWidth="1"/>
    <col min="1011" max="1255" width="8.7109375" style="407"/>
    <col min="1256" max="1256" width="5.5703125" style="407" customWidth="1"/>
    <col min="1257" max="1257" width="58" style="407" customWidth="1"/>
    <col min="1258" max="1258" width="24.140625" style="407" customWidth="1"/>
    <col min="1259" max="1260" width="0" style="407" hidden="1" customWidth="1"/>
    <col min="1261" max="1261" width="61.42578125" style="407" customWidth="1"/>
    <col min="1262" max="1262" width="62.140625" style="407" customWidth="1"/>
    <col min="1263" max="1266" width="0" style="407" hidden="1" customWidth="1"/>
    <col min="1267" max="1511" width="8.7109375" style="407"/>
    <col min="1512" max="1512" width="5.5703125" style="407" customWidth="1"/>
    <col min="1513" max="1513" width="58" style="407" customWidth="1"/>
    <col min="1514" max="1514" width="24.140625" style="407" customWidth="1"/>
    <col min="1515" max="1516" width="0" style="407" hidden="1" customWidth="1"/>
    <col min="1517" max="1517" width="61.42578125" style="407" customWidth="1"/>
    <col min="1518" max="1518" width="62.140625" style="407" customWidth="1"/>
    <col min="1519" max="1522" width="0" style="407" hidden="1" customWidth="1"/>
    <col min="1523" max="1767" width="8.7109375" style="407"/>
    <col min="1768" max="1768" width="5.5703125" style="407" customWidth="1"/>
    <col min="1769" max="1769" width="58" style="407" customWidth="1"/>
    <col min="1770" max="1770" width="24.140625" style="407" customWidth="1"/>
    <col min="1771" max="1772" width="0" style="407" hidden="1" customWidth="1"/>
    <col min="1773" max="1773" width="61.42578125" style="407" customWidth="1"/>
    <col min="1774" max="1774" width="62.140625" style="407" customWidth="1"/>
    <col min="1775" max="1778" width="0" style="407" hidden="1" customWidth="1"/>
    <col min="1779" max="2023" width="8.7109375" style="407"/>
    <col min="2024" max="2024" width="5.5703125" style="407" customWidth="1"/>
    <col min="2025" max="2025" width="58" style="407" customWidth="1"/>
    <col min="2026" max="2026" width="24.140625" style="407" customWidth="1"/>
    <col min="2027" max="2028" width="0" style="407" hidden="1" customWidth="1"/>
    <col min="2029" max="2029" width="61.42578125" style="407" customWidth="1"/>
    <col min="2030" max="2030" width="62.140625" style="407" customWidth="1"/>
    <col min="2031" max="2034" width="0" style="407" hidden="1" customWidth="1"/>
    <col min="2035" max="2279" width="8.7109375" style="407"/>
    <col min="2280" max="2280" width="5.5703125" style="407" customWidth="1"/>
    <col min="2281" max="2281" width="58" style="407" customWidth="1"/>
    <col min="2282" max="2282" width="24.140625" style="407" customWidth="1"/>
    <col min="2283" max="2284" width="0" style="407" hidden="1" customWidth="1"/>
    <col min="2285" max="2285" width="61.42578125" style="407" customWidth="1"/>
    <col min="2286" max="2286" width="62.140625" style="407" customWidth="1"/>
    <col min="2287" max="2290" width="0" style="407" hidden="1" customWidth="1"/>
    <col min="2291" max="2535" width="8.7109375" style="407"/>
    <col min="2536" max="2536" width="5.5703125" style="407" customWidth="1"/>
    <col min="2537" max="2537" width="58" style="407" customWidth="1"/>
    <col min="2538" max="2538" width="24.140625" style="407" customWidth="1"/>
    <col min="2539" max="2540" width="0" style="407" hidden="1" customWidth="1"/>
    <col min="2541" max="2541" width="61.42578125" style="407" customWidth="1"/>
    <col min="2542" max="2542" width="62.140625" style="407" customWidth="1"/>
    <col min="2543" max="2546" width="0" style="407" hidden="1" customWidth="1"/>
    <col min="2547" max="2791" width="8.7109375" style="407"/>
    <col min="2792" max="2792" width="5.5703125" style="407" customWidth="1"/>
    <col min="2793" max="2793" width="58" style="407" customWidth="1"/>
    <col min="2794" max="2794" width="24.140625" style="407" customWidth="1"/>
    <col min="2795" max="2796" width="0" style="407" hidden="1" customWidth="1"/>
    <col min="2797" max="2797" width="61.42578125" style="407" customWidth="1"/>
    <col min="2798" max="2798" width="62.140625" style="407" customWidth="1"/>
    <col min="2799" max="2802" width="0" style="407" hidden="1" customWidth="1"/>
    <col min="2803" max="3047" width="8.7109375" style="407"/>
    <col min="3048" max="3048" width="5.5703125" style="407" customWidth="1"/>
    <col min="3049" max="3049" width="58" style="407" customWidth="1"/>
    <col min="3050" max="3050" width="24.140625" style="407" customWidth="1"/>
    <col min="3051" max="3052" width="0" style="407" hidden="1" customWidth="1"/>
    <col min="3053" max="3053" width="61.42578125" style="407" customWidth="1"/>
    <col min="3054" max="3054" width="62.140625" style="407" customWidth="1"/>
    <col min="3055" max="3058" width="0" style="407" hidden="1" customWidth="1"/>
    <col min="3059" max="3303" width="8.7109375" style="407"/>
    <col min="3304" max="3304" width="5.5703125" style="407" customWidth="1"/>
    <col min="3305" max="3305" width="58" style="407" customWidth="1"/>
    <col min="3306" max="3306" width="24.140625" style="407" customWidth="1"/>
    <col min="3307" max="3308" width="0" style="407" hidden="1" customWidth="1"/>
    <col min="3309" max="3309" width="61.42578125" style="407" customWidth="1"/>
    <col min="3310" max="3310" width="62.140625" style="407" customWidth="1"/>
    <col min="3311" max="3314" width="0" style="407" hidden="1" customWidth="1"/>
    <col min="3315" max="3559" width="8.7109375" style="407"/>
    <col min="3560" max="3560" width="5.5703125" style="407" customWidth="1"/>
    <col min="3561" max="3561" width="58" style="407" customWidth="1"/>
    <col min="3562" max="3562" width="24.140625" style="407" customWidth="1"/>
    <col min="3563" max="3564" width="0" style="407" hidden="1" customWidth="1"/>
    <col min="3565" max="3565" width="61.42578125" style="407" customWidth="1"/>
    <col min="3566" max="3566" width="62.140625" style="407" customWidth="1"/>
    <col min="3567" max="3570" width="0" style="407" hidden="1" customWidth="1"/>
    <col min="3571" max="3815" width="8.7109375" style="407"/>
    <col min="3816" max="3816" width="5.5703125" style="407" customWidth="1"/>
    <col min="3817" max="3817" width="58" style="407" customWidth="1"/>
    <col min="3818" max="3818" width="24.140625" style="407" customWidth="1"/>
    <col min="3819" max="3820" width="0" style="407" hidden="1" customWidth="1"/>
    <col min="3821" max="3821" width="61.42578125" style="407" customWidth="1"/>
    <col min="3822" max="3822" width="62.140625" style="407" customWidth="1"/>
    <col min="3823" max="3826" width="0" style="407" hidden="1" customWidth="1"/>
    <col min="3827" max="4071" width="8.7109375" style="407"/>
    <col min="4072" max="4072" width="5.5703125" style="407" customWidth="1"/>
    <col min="4073" max="4073" width="58" style="407" customWidth="1"/>
    <col min="4074" max="4074" width="24.140625" style="407" customWidth="1"/>
    <col min="4075" max="4076" width="0" style="407" hidden="1" customWidth="1"/>
    <col min="4077" max="4077" width="61.42578125" style="407" customWidth="1"/>
    <col min="4078" max="4078" width="62.140625" style="407" customWidth="1"/>
    <col min="4079" max="4082" width="0" style="407" hidden="1" customWidth="1"/>
    <col min="4083" max="4327" width="8.7109375" style="407"/>
    <col min="4328" max="4328" width="5.5703125" style="407" customWidth="1"/>
    <col min="4329" max="4329" width="58" style="407" customWidth="1"/>
    <col min="4330" max="4330" width="24.140625" style="407" customWidth="1"/>
    <col min="4331" max="4332" width="0" style="407" hidden="1" customWidth="1"/>
    <col min="4333" max="4333" width="61.42578125" style="407" customWidth="1"/>
    <col min="4334" max="4334" width="62.140625" style="407" customWidth="1"/>
    <col min="4335" max="4338" width="0" style="407" hidden="1" customWidth="1"/>
    <col min="4339" max="4583" width="8.7109375" style="407"/>
    <col min="4584" max="4584" width="5.5703125" style="407" customWidth="1"/>
    <col min="4585" max="4585" width="58" style="407" customWidth="1"/>
    <col min="4586" max="4586" width="24.140625" style="407" customWidth="1"/>
    <col min="4587" max="4588" width="0" style="407" hidden="1" customWidth="1"/>
    <col min="4589" max="4589" width="61.42578125" style="407" customWidth="1"/>
    <col min="4590" max="4590" width="62.140625" style="407" customWidth="1"/>
    <col min="4591" max="4594" width="0" style="407" hidden="1" customWidth="1"/>
    <col min="4595" max="4839" width="8.7109375" style="407"/>
    <col min="4840" max="4840" width="5.5703125" style="407" customWidth="1"/>
    <col min="4841" max="4841" width="58" style="407" customWidth="1"/>
    <col min="4842" max="4842" width="24.140625" style="407" customWidth="1"/>
    <col min="4843" max="4844" width="0" style="407" hidden="1" customWidth="1"/>
    <col min="4845" max="4845" width="61.42578125" style="407" customWidth="1"/>
    <col min="4846" max="4846" width="62.140625" style="407" customWidth="1"/>
    <col min="4847" max="4850" width="0" style="407" hidden="1" customWidth="1"/>
    <col min="4851" max="5095" width="8.7109375" style="407"/>
    <col min="5096" max="5096" width="5.5703125" style="407" customWidth="1"/>
    <col min="5097" max="5097" width="58" style="407" customWidth="1"/>
    <col min="5098" max="5098" width="24.140625" style="407" customWidth="1"/>
    <col min="5099" max="5100" width="0" style="407" hidden="1" customWidth="1"/>
    <col min="5101" max="5101" width="61.42578125" style="407" customWidth="1"/>
    <col min="5102" max="5102" width="62.140625" style="407" customWidth="1"/>
    <col min="5103" max="5106" width="0" style="407" hidden="1" customWidth="1"/>
    <col min="5107" max="5351" width="8.7109375" style="407"/>
    <col min="5352" max="5352" width="5.5703125" style="407" customWidth="1"/>
    <col min="5353" max="5353" width="58" style="407" customWidth="1"/>
    <col min="5354" max="5354" width="24.140625" style="407" customWidth="1"/>
    <col min="5355" max="5356" width="0" style="407" hidden="1" customWidth="1"/>
    <col min="5357" max="5357" width="61.42578125" style="407" customWidth="1"/>
    <col min="5358" max="5358" width="62.140625" style="407" customWidth="1"/>
    <col min="5359" max="5362" width="0" style="407" hidden="1" customWidth="1"/>
    <col min="5363" max="5607" width="8.7109375" style="407"/>
    <col min="5608" max="5608" width="5.5703125" style="407" customWidth="1"/>
    <col min="5609" max="5609" width="58" style="407" customWidth="1"/>
    <col min="5610" max="5610" width="24.140625" style="407" customWidth="1"/>
    <col min="5611" max="5612" width="0" style="407" hidden="1" customWidth="1"/>
    <col min="5613" max="5613" width="61.42578125" style="407" customWidth="1"/>
    <col min="5614" max="5614" width="62.140625" style="407" customWidth="1"/>
    <col min="5615" max="5618" width="0" style="407" hidden="1" customWidth="1"/>
    <col min="5619" max="5863" width="8.7109375" style="407"/>
    <col min="5864" max="5864" width="5.5703125" style="407" customWidth="1"/>
    <col min="5865" max="5865" width="58" style="407" customWidth="1"/>
    <col min="5866" max="5866" width="24.140625" style="407" customWidth="1"/>
    <col min="5867" max="5868" width="0" style="407" hidden="1" customWidth="1"/>
    <col min="5869" max="5869" width="61.42578125" style="407" customWidth="1"/>
    <col min="5870" max="5870" width="62.140625" style="407" customWidth="1"/>
    <col min="5871" max="5874" width="0" style="407" hidden="1" customWidth="1"/>
    <col min="5875" max="6119" width="8.7109375" style="407"/>
    <col min="6120" max="6120" width="5.5703125" style="407" customWidth="1"/>
    <col min="6121" max="6121" width="58" style="407" customWidth="1"/>
    <col min="6122" max="6122" width="24.140625" style="407" customWidth="1"/>
    <col min="6123" max="6124" width="0" style="407" hidden="1" customWidth="1"/>
    <col min="6125" max="6125" width="61.42578125" style="407" customWidth="1"/>
    <col min="6126" max="6126" width="62.140625" style="407" customWidth="1"/>
    <col min="6127" max="6130" width="0" style="407" hidden="1" customWidth="1"/>
    <col min="6131" max="6375" width="8.7109375" style="407"/>
    <col min="6376" max="6376" width="5.5703125" style="407" customWidth="1"/>
    <col min="6377" max="6377" width="58" style="407" customWidth="1"/>
    <col min="6378" max="6378" width="24.140625" style="407" customWidth="1"/>
    <col min="6379" max="6380" width="0" style="407" hidden="1" customWidth="1"/>
    <col min="6381" max="6381" width="61.42578125" style="407" customWidth="1"/>
    <col min="6382" max="6382" width="62.140625" style="407" customWidth="1"/>
    <col min="6383" max="6386" width="0" style="407" hidden="1" customWidth="1"/>
    <col min="6387" max="6631" width="8.7109375" style="407"/>
    <col min="6632" max="6632" width="5.5703125" style="407" customWidth="1"/>
    <col min="6633" max="6633" width="58" style="407" customWidth="1"/>
    <col min="6634" max="6634" width="24.140625" style="407" customWidth="1"/>
    <col min="6635" max="6636" width="0" style="407" hidden="1" customWidth="1"/>
    <col min="6637" max="6637" width="61.42578125" style="407" customWidth="1"/>
    <col min="6638" max="6638" width="62.140625" style="407" customWidth="1"/>
    <col min="6639" max="6642" width="0" style="407" hidden="1" customWidth="1"/>
    <col min="6643" max="6887" width="8.7109375" style="407"/>
    <col min="6888" max="6888" width="5.5703125" style="407" customWidth="1"/>
    <col min="6889" max="6889" width="58" style="407" customWidth="1"/>
    <col min="6890" max="6890" width="24.140625" style="407" customWidth="1"/>
    <col min="6891" max="6892" width="0" style="407" hidden="1" customWidth="1"/>
    <col min="6893" max="6893" width="61.42578125" style="407" customWidth="1"/>
    <col min="6894" max="6894" width="62.140625" style="407" customWidth="1"/>
    <col min="6895" max="6898" width="0" style="407" hidden="1" customWidth="1"/>
    <col min="6899" max="7143" width="8.7109375" style="407"/>
    <col min="7144" max="7144" width="5.5703125" style="407" customWidth="1"/>
    <col min="7145" max="7145" width="58" style="407" customWidth="1"/>
    <col min="7146" max="7146" width="24.140625" style="407" customWidth="1"/>
    <col min="7147" max="7148" width="0" style="407" hidden="1" customWidth="1"/>
    <col min="7149" max="7149" width="61.42578125" style="407" customWidth="1"/>
    <col min="7150" max="7150" width="62.140625" style="407" customWidth="1"/>
    <col min="7151" max="7154" width="0" style="407" hidden="1" customWidth="1"/>
    <col min="7155" max="7399" width="8.7109375" style="407"/>
    <col min="7400" max="7400" width="5.5703125" style="407" customWidth="1"/>
    <col min="7401" max="7401" width="58" style="407" customWidth="1"/>
    <col min="7402" max="7402" width="24.140625" style="407" customWidth="1"/>
    <col min="7403" max="7404" width="0" style="407" hidden="1" customWidth="1"/>
    <col min="7405" max="7405" width="61.42578125" style="407" customWidth="1"/>
    <col min="7406" max="7406" width="62.140625" style="407" customWidth="1"/>
    <col min="7407" max="7410" width="0" style="407" hidden="1" customWidth="1"/>
    <col min="7411" max="7655" width="8.7109375" style="407"/>
    <col min="7656" max="7656" width="5.5703125" style="407" customWidth="1"/>
    <col min="7657" max="7657" width="58" style="407" customWidth="1"/>
    <col min="7658" max="7658" width="24.140625" style="407" customWidth="1"/>
    <col min="7659" max="7660" width="0" style="407" hidden="1" customWidth="1"/>
    <col min="7661" max="7661" width="61.42578125" style="407" customWidth="1"/>
    <col min="7662" max="7662" width="62.140625" style="407" customWidth="1"/>
    <col min="7663" max="7666" width="0" style="407" hidden="1" customWidth="1"/>
    <col min="7667" max="7911" width="8.7109375" style="407"/>
    <col min="7912" max="7912" width="5.5703125" style="407" customWidth="1"/>
    <col min="7913" max="7913" width="58" style="407" customWidth="1"/>
    <col min="7914" max="7914" width="24.140625" style="407" customWidth="1"/>
    <col min="7915" max="7916" width="0" style="407" hidden="1" customWidth="1"/>
    <col min="7917" max="7917" width="61.42578125" style="407" customWidth="1"/>
    <col min="7918" max="7918" width="62.140625" style="407" customWidth="1"/>
    <col min="7919" max="7922" width="0" style="407" hidden="1" customWidth="1"/>
    <col min="7923" max="8167" width="8.7109375" style="407"/>
    <col min="8168" max="8168" width="5.5703125" style="407" customWidth="1"/>
    <col min="8169" max="8169" width="58" style="407" customWidth="1"/>
    <col min="8170" max="8170" width="24.140625" style="407" customWidth="1"/>
    <col min="8171" max="8172" width="0" style="407" hidden="1" customWidth="1"/>
    <col min="8173" max="8173" width="61.42578125" style="407" customWidth="1"/>
    <col min="8174" max="8174" width="62.140625" style="407" customWidth="1"/>
    <col min="8175" max="8178" width="0" style="407" hidden="1" customWidth="1"/>
    <col min="8179" max="8423" width="8.7109375" style="407"/>
    <col min="8424" max="8424" width="5.5703125" style="407" customWidth="1"/>
    <col min="8425" max="8425" width="58" style="407" customWidth="1"/>
    <col min="8426" max="8426" width="24.140625" style="407" customWidth="1"/>
    <col min="8427" max="8428" width="0" style="407" hidden="1" customWidth="1"/>
    <col min="8429" max="8429" width="61.42578125" style="407" customWidth="1"/>
    <col min="8430" max="8430" width="62.140625" style="407" customWidth="1"/>
    <col min="8431" max="8434" width="0" style="407" hidden="1" customWidth="1"/>
    <col min="8435" max="8679" width="8.7109375" style="407"/>
    <col min="8680" max="8680" width="5.5703125" style="407" customWidth="1"/>
    <col min="8681" max="8681" width="58" style="407" customWidth="1"/>
    <col min="8682" max="8682" width="24.140625" style="407" customWidth="1"/>
    <col min="8683" max="8684" width="0" style="407" hidden="1" customWidth="1"/>
    <col min="8685" max="8685" width="61.42578125" style="407" customWidth="1"/>
    <col min="8686" max="8686" width="62.140625" style="407" customWidth="1"/>
    <col min="8687" max="8690" width="0" style="407" hidden="1" customWidth="1"/>
    <col min="8691" max="8935" width="8.7109375" style="407"/>
    <col min="8936" max="8936" width="5.5703125" style="407" customWidth="1"/>
    <col min="8937" max="8937" width="58" style="407" customWidth="1"/>
    <col min="8938" max="8938" width="24.140625" style="407" customWidth="1"/>
    <col min="8939" max="8940" width="0" style="407" hidden="1" customWidth="1"/>
    <col min="8941" max="8941" width="61.42578125" style="407" customWidth="1"/>
    <col min="8942" max="8942" width="62.140625" style="407" customWidth="1"/>
    <col min="8943" max="8946" width="0" style="407" hidden="1" customWidth="1"/>
    <col min="8947" max="9191" width="8.7109375" style="407"/>
    <col min="9192" max="9192" width="5.5703125" style="407" customWidth="1"/>
    <col min="9193" max="9193" width="58" style="407" customWidth="1"/>
    <col min="9194" max="9194" width="24.140625" style="407" customWidth="1"/>
    <col min="9195" max="9196" width="0" style="407" hidden="1" customWidth="1"/>
    <col min="9197" max="9197" width="61.42578125" style="407" customWidth="1"/>
    <col min="9198" max="9198" width="62.140625" style="407" customWidth="1"/>
    <col min="9199" max="9202" width="0" style="407" hidden="1" customWidth="1"/>
    <col min="9203" max="9447" width="8.7109375" style="407"/>
    <col min="9448" max="9448" width="5.5703125" style="407" customWidth="1"/>
    <col min="9449" max="9449" width="58" style="407" customWidth="1"/>
    <col min="9450" max="9450" width="24.140625" style="407" customWidth="1"/>
    <col min="9451" max="9452" width="0" style="407" hidden="1" customWidth="1"/>
    <col min="9453" max="9453" width="61.42578125" style="407" customWidth="1"/>
    <col min="9454" max="9454" width="62.140625" style="407" customWidth="1"/>
    <col min="9455" max="9458" width="0" style="407" hidden="1" customWidth="1"/>
    <col min="9459" max="9703" width="8.7109375" style="407"/>
    <col min="9704" max="9704" width="5.5703125" style="407" customWidth="1"/>
    <col min="9705" max="9705" width="58" style="407" customWidth="1"/>
    <col min="9706" max="9706" width="24.140625" style="407" customWidth="1"/>
    <col min="9707" max="9708" width="0" style="407" hidden="1" customWidth="1"/>
    <col min="9709" max="9709" width="61.42578125" style="407" customWidth="1"/>
    <col min="9710" max="9710" width="62.140625" style="407" customWidth="1"/>
    <col min="9711" max="9714" width="0" style="407" hidden="1" customWidth="1"/>
    <col min="9715" max="9959" width="8.7109375" style="407"/>
    <col min="9960" max="9960" width="5.5703125" style="407" customWidth="1"/>
    <col min="9961" max="9961" width="58" style="407" customWidth="1"/>
    <col min="9962" max="9962" width="24.140625" style="407" customWidth="1"/>
    <col min="9963" max="9964" width="0" style="407" hidden="1" customWidth="1"/>
    <col min="9965" max="9965" width="61.42578125" style="407" customWidth="1"/>
    <col min="9966" max="9966" width="62.140625" style="407" customWidth="1"/>
    <col min="9967" max="9970" width="0" style="407" hidden="1" customWidth="1"/>
    <col min="9971" max="10215" width="8.7109375" style="407"/>
    <col min="10216" max="10216" width="5.5703125" style="407" customWidth="1"/>
    <col min="10217" max="10217" width="58" style="407" customWidth="1"/>
    <col min="10218" max="10218" width="24.140625" style="407" customWidth="1"/>
    <col min="10219" max="10220" width="0" style="407" hidden="1" customWidth="1"/>
    <col min="10221" max="10221" width="61.42578125" style="407" customWidth="1"/>
    <col min="10222" max="10222" width="62.140625" style="407" customWidth="1"/>
    <col min="10223" max="10226" width="0" style="407" hidden="1" customWidth="1"/>
    <col min="10227" max="10471" width="8.7109375" style="407"/>
    <col min="10472" max="10472" width="5.5703125" style="407" customWidth="1"/>
    <col min="10473" max="10473" width="58" style="407" customWidth="1"/>
    <col min="10474" max="10474" width="24.140625" style="407" customWidth="1"/>
    <col min="10475" max="10476" width="0" style="407" hidden="1" customWidth="1"/>
    <col min="10477" max="10477" width="61.42578125" style="407" customWidth="1"/>
    <col min="10478" max="10478" width="62.140625" style="407" customWidth="1"/>
    <col min="10479" max="10482" width="0" style="407" hidden="1" customWidth="1"/>
    <col min="10483" max="10727" width="8.7109375" style="407"/>
    <col min="10728" max="10728" width="5.5703125" style="407" customWidth="1"/>
    <col min="10729" max="10729" width="58" style="407" customWidth="1"/>
    <col min="10730" max="10730" width="24.140625" style="407" customWidth="1"/>
    <col min="10731" max="10732" width="0" style="407" hidden="1" customWidth="1"/>
    <col min="10733" max="10733" width="61.42578125" style="407" customWidth="1"/>
    <col min="10734" max="10734" width="62.140625" style="407" customWidth="1"/>
    <col min="10735" max="10738" width="0" style="407" hidden="1" customWidth="1"/>
    <col min="10739" max="10983" width="8.7109375" style="407"/>
    <col min="10984" max="10984" width="5.5703125" style="407" customWidth="1"/>
    <col min="10985" max="10985" width="58" style="407" customWidth="1"/>
    <col min="10986" max="10986" width="24.140625" style="407" customWidth="1"/>
    <col min="10987" max="10988" width="0" style="407" hidden="1" customWidth="1"/>
    <col min="10989" max="10989" width="61.42578125" style="407" customWidth="1"/>
    <col min="10990" max="10990" width="62.140625" style="407" customWidth="1"/>
    <col min="10991" max="10994" width="0" style="407" hidden="1" customWidth="1"/>
    <col min="10995" max="11239" width="8.7109375" style="407"/>
    <col min="11240" max="11240" width="5.5703125" style="407" customWidth="1"/>
    <col min="11241" max="11241" width="58" style="407" customWidth="1"/>
    <col min="11242" max="11242" width="24.140625" style="407" customWidth="1"/>
    <col min="11243" max="11244" width="0" style="407" hidden="1" customWidth="1"/>
    <col min="11245" max="11245" width="61.42578125" style="407" customWidth="1"/>
    <col min="11246" max="11246" width="62.140625" style="407" customWidth="1"/>
    <col min="11247" max="11250" width="0" style="407" hidden="1" customWidth="1"/>
    <col min="11251" max="11495" width="8.7109375" style="407"/>
    <col min="11496" max="11496" width="5.5703125" style="407" customWidth="1"/>
    <col min="11497" max="11497" width="58" style="407" customWidth="1"/>
    <col min="11498" max="11498" width="24.140625" style="407" customWidth="1"/>
    <col min="11499" max="11500" width="0" style="407" hidden="1" customWidth="1"/>
    <col min="11501" max="11501" width="61.42578125" style="407" customWidth="1"/>
    <col min="11502" max="11502" width="62.140625" style="407" customWidth="1"/>
    <col min="11503" max="11506" width="0" style="407" hidden="1" customWidth="1"/>
    <col min="11507" max="11751" width="8.7109375" style="407"/>
    <col min="11752" max="11752" width="5.5703125" style="407" customWidth="1"/>
    <col min="11753" max="11753" width="58" style="407" customWidth="1"/>
    <col min="11754" max="11754" width="24.140625" style="407" customWidth="1"/>
    <col min="11755" max="11756" width="0" style="407" hidden="1" customWidth="1"/>
    <col min="11757" max="11757" width="61.42578125" style="407" customWidth="1"/>
    <col min="11758" max="11758" width="62.140625" style="407" customWidth="1"/>
    <col min="11759" max="11762" width="0" style="407" hidden="1" customWidth="1"/>
    <col min="11763" max="12007" width="8.7109375" style="407"/>
    <col min="12008" max="12008" width="5.5703125" style="407" customWidth="1"/>
    <col min="12009" max="12009" width="58" style="407" customWidth="1"/>
    <col min="12010" max="12010" width="24.140625" style="407" customWidth="1"/>
    <col min="12011" max="12012" width="0" style="407" hidden="1" customWidth="1"/>
    <col min="12013" max="12013" width="61.42578125" style="407" customWidth="1"/>
    <col min="12014" max="12014" width="62.140625" style="407" customWidth="1"/>
    <col min="12015" max="12018" width="0" style="407" hidden="1" customWidth="1"/>
    <col min="12019" max="12263" width="8.7109375" style="407"/>
    <col min="12264" max="12264" width="5.5703125" style="407" customWidth="1"/>
    <col min="12265" max="12265" width="58" style="407" customWidth="1"/>
    <col min="12266" max="12266" width="24.140625" style="407" customWidth="1"/>
    <col min="12267" max="12268" width="0" style="407" hidden="1" customWidth="1"/>
    <col min="12269" max="12269" width="61.42578125" style="407" customWidth="1"/>
    <col min="12270" max="12270" width="62.140625" style="407" customWidth="1"/>
    <col min="12271" max="12274" width="0" style="407" hidden="1" customWidth="1"/>
    <col min="12275" max="12519" width="8.7109375" style="407"/>
    <col min="12520" max="12520" width="5.5703125" style="407" customWidth="1"/>
    <col min="12521" max="12521" width="58" style="407" customWidth="1"/>
    <col min="12522" max="12522" width="24.140625" style="407" customWidth="1"/>
    <col min="12523" max="12524" width="0" style="407" hidden="1" customWidth="1"/>
    <col min="12525" max="12525" width="61.42578125" style="407" customWidth="1"/>
    <col min="12526" max="12526" width="62.140625" style="407" customWidth="1"/>
    <col min="12527" max="12530" width="0" style="407" hidden="1" customWidth="1"/>
    <col min="12531" max="12775" width="8.7109375" style="407"/>
    <col min="12776" max="12776" width="5.5703125" style="407" customWidth="1"/>
    <col min="12777" max="12777" width="58" style="407" customWidth="1"/>
    <col min="12778" max="12778" width="24.140625" style="407" customWidth="1"/>
    <col min="12779" max="12780" width="0" style="407" hidden="1" customWidth="1"/>
    <col min="12781" max="12781" width="61.42578125" style="407" customWidth="1"/>
    <col min="12782" max="12782" width="62.140625" style="407" customWidth="1"/>
    <col min="12783" max="12786" width="0" style="407" hidden="1" customWidth="1"/>
    <col min="12787" max="13031" width="8.7109375" style="407"/>
    <col min="13032" max="13032" width="5.5703125" style="407" customWidth="1"/>
    <col min="13033" max="13033" width="58" style="407" customWidth="1"/>
    <col min="13034" max="13034" width="24.140625" style="407" customWidth="1"/>
    <col min="13035" max="13036" width="0" style="407" hidden="1" customWidth="1"/>
    <col min="13037" max="13037" width="61.42578125" style="407" customWidth="1"/>
    <col min="13038" max="13038" width="62.140625" style="407" customWidth="1"/>
    <col min="13039" max="13042" width="0" style="407" hidden="1" customWidth="1"/>
    <col min="13043" max="13287" width="8.7109375" style="407"/>
    <col min="13288" max="13288" width="5.5703125" style="407" customWidth="1"/>
    <col min="13289" max="13289" width="58" style="407" customWidth="1"/>
    <col min="13290" max="13290" width="24.140625" style="407" customWidth="1"/>
    <col min="13291" max="13292" width="0" style="407" hidden="1" customWidth="1"/>
    <col min="13293" max="13293" width="61.42578125" style="407" customWidth="1"/>
    <col min="13294" max="13294" width="62.140625" style="407" customWidth="1"/>
    <col min="13295" max="13298" width="0" style="407" hidden="1" customWidth="1"/>
    <col min="13299" max="13543" width="8.7109375" style="407"/>
    <col min="13544" max="13544" width="5.5703125" style="407" customWidth="1"/>
    <col min="13545" max="13545" width="58" style="407" customWidth="1"/>
    <col min="13546" max="13546" width="24.140625" style="407" customWidth="1"/>
    <col min="13547" max="13548" width="0" style="407" hidden="1" customWidth="1"/>
    <col min="13549" max="13549" width="61.42578125" style="407" customWidth="1"/>
    <col min="13550" max="13550" width="62.140625" style="407" customWidth="1"/>
    <col min="13551" max="13554" width="0" style="407" hidden="1" customWidth="1"/>
    <col min="13555" max="13799" width="8.7109375" style="407"/>
    <col min="13800" max="13800" width="5.5703125" style="407" customWidth="1"/>
    <col min="13801" max="13801" width="58" style="407" customWidth="1"/>
    <col min="13802" max="13802" width="24.140625" style="407" customWidth="1"/>
    <col min="13803" max="13804" width="0" style="407" hidden="1" customWidth="1"/>
    <col min="13805" max="13805" width="61.42578125" style="407" customWidth="1"/>
    <col min="13806" max="13806" width="62.140625" style="407" customWidth="1"/>
    <col min="13807" max="13810" width="0" style="407" hidden="1" customWidth="1"/>
    <col min="13811" max="14055" width="8.7109375" style="407"/>
    <col min="14056" max="14056" width="5.5703125" style="407" customWidth="1"/>
    <col min="14057" max="14057" width="58" style="407" customWidth="1"/>
    <col min="14058" max="14058" width="24.140625" style="407" customWidth="1"/>
    <col min="14059" max="14060" width="0" style="407" hidden="1" customWidth="1"/>
    <col min="14061" max="14061" width="61.42578125" style="407" customWidth="1"/>
    <col min="14062" max="14062" width="62.140625" style="407" customWidth="1"/>
    <col min="14063" max="14066" width="0" style="407" hidden="1" customWidth="1"/>
    <col min="14067" max="14311" width="8.7109375" style="407"/>
    <col min="14312" max="14312" width="5.5703125" style="407" customWidth="1"/>
    <col min="14313" max="14313" width="58" style="407" customWidth="1"/>
    <col min="14314" max="14314" width="24.140625" style="407" customWidth="1"/>
    <col min="14315" max="14316" width="0" style="407" hidden="1" customWidth="1"/>
    <col min="14317" max="14317" width="61.42578125" style="407" customWidth="1"/>
    <col min="14318" max="14318" width="62.140625" style="407" customWidth="1"/>
    <col min="14319" max="14322" width="0" style="407" hidden="1" customWidth="1"/>
    <col min="14323" max="14567" width="8.7109375" style="407"/>
    <col min="14568" max="14568" width="5.5703125" style="407" customWidth="1"/>
    <col min="14569" max="14569" width="58" style="407" customWidth="1"/>
    <col min="14570" max="14570" width="24.140625" style="407" customWidth="1"/>
    <col min="14571" max="14572" width="0" style="407" hidden="1" customWidth="1"/>
    <col min="14573" max="14573" width="61.42578125" style="407" customWidth="1"/>
    <col min="14574" max="14574" width="62.140625" style="407" customWidth="1"/>
    <col min="14575" max="14578" width="0" style="407" hidden="1" customWidth="1"/>
    <col min="14579" max="14823" width="8.7109375" style="407"/>
    <col min="14824" max="14824" width="5.5703125" style="407" customWidth="1"/>
    <col min="14825" max="14825" width="58" style="407" customWidth="1"/>
    <col min="14826" max="14826" width="24.140625" style="407" customWidth="1"/>
    <col min="14827" max="14828" width="0" style="407" hidden="1" customWidth="1"/>
    <col min="14829" max="14829" width="61.42578125" style="407" customWidth="1"/>
    <col min="14830" max="14830" width="62.140625" style="407" customWidth="1"/>
    <col min="14831" max="14834" width="0" style="407" hidden="1" customWidth="1"/>
    <col min="14835" max="15079" width="8.7109375" style="407"/>
    <col min="15080" max="15080" width="5.5703125" style="407" customWidth="1"/>
    <col min="15081" max="15081" width="58" style="407" customWidth="1"/>
    <col min="15082" max="15082" width="24.140625" style="407" customWidth="1"/>
    <col min="15083" max="15084" width="0" style="407" hidden="1" customWidth="1"/>
    <col min="15085" max="15085" width="61.42578125" style="407" customWidth="1"/>
    <col min="15086" max="15086" width="62.140625" style="407" customWidth="1"/>
    <col min="15087" max="15090" width="0" style="407" hidden="1" customWidth="1"/>
    <col min="15091" max="15335" width="8.7109375" style="407"/>
    <col min="15336" max="15336" width="5.5703125" style="407" customWidth="1"/>
    <col min="15337" max="15337" width="58" style="407" customWidth="1"/>
    <col min="15338" max="15338" width="24.140625" style="407" customWidth="1"/>
    <col min="15339" max="15340" width="0" style="407" hidden="1" customWidth="1"/>
    <col min="15341" max="15341" width="61.42578125" style="407" customWidth="1"/>
    <col min="15342" max="15342" width="62.140625" style="407" customWidth="1"/>
    <col min="15343" max="15346" width="0" style="407" hidden="1" customWidth="1"/>
    <col min="15347" max="15591" width="8.7109375" style="407"/>
    <col min="15592" max="15592" width="5.5703125" style="407" customWidth="1"/>
    <col min="15593" max="15593" width="58" style="407" customWidth="1"/>
    <col min="15594" max="15594" width="24.140625" style="407" customWidth="1"/>
    <col min="15595" max="15596" width="0" style="407" hidden="1" customWidth="1"/>
    <col min="15597" max="15597" width="61.42578125" style="407" customWidth="1"/>
    <col min="15598" max="15598" width="62.140625" style="407" customWidth="1"/>
    <col min="15599" max="15602" width="0" style="407" hidden="1" customWidth="1"/>
    <col min="15603" max="15847" width="8.7109375" style="407"/>
    <col min="15848" max="15848" width="5.5703125" style="407" customWidth="1"/>
    <col min="15849" max="15849" width="58" style="407" customWidth="1"/>
    <col min="15850" max="15850" width="24.140625" style="407" customWidth="1"/>
    <col min="15851" max="15852" width="0" style="407" hidden="1" customWidth="1"/>
    <col min="15853" max="15853" width="61.42578125" style="407" customWidth="1"/>
    <col min="15854" max="15854" width="62.140625" style="407" customWidth="1"/>
    <col min="15855" max="15858" width="0" style="407" hidden="1" customWidth="1"/>
    <col min="15859" max="16103" width="8.7109375" style="407"/>
    <col min="16104" max="16104" width="5.5703125" style="407" customWidth="1"/>
    <col min="16105" max="16105" width="58" style="407" customWidth="1"/>
    <col min="16106" max="16106" width="24.140625" style="407" customWidth="1"/>
    <col min="16107" max="16108" width="0" style="407" hidden="1" customWidth="1"/>
    <col min="16109" max="16109" width="61.42578125" style="407" customWidth="1"/>
    <col min="16110" max="16110" width="62.140625" style="407" customWidth="1"/>
    <col min="16111" max="16114" width="0" style="407" hidden="1" customWidth="1"/>
    <col min="16115" max="16358" width="8.7109375" style="407"/>
    <col min="16359" max="16384" width="8.85546875" style="407" customWidth="1"/>
  </cols>
  <sheetData>
    <row r="1" spans="2:11">
      <c r="C1" s="408" t="s">
        <v>104</v>
      </c>
      <c r="I1" s="408" t="s">
        <v>104</v>
      </c>
    </row>
    <row r="2" spans="2:11">
      <c r="C2" s="411">
        <v>45047</v>
      </c>
      <c r="I2" s="411">
        <v>44682</v>
      </c>
    </row>
    <row r="3" spans="2:11">
      <c r="B3" s="412"/>
      <c r="C3" s="413" t="s">
        <v>106</v>
      </c>
      <c r="I3" s="413" t="s">
        <v>106</v>
      </c>
    </row>
    <row r="4" spans="2:11" ht="24.95" customHeight="1" thickBot="1">
      <c r="B4" s="414" t="s">
        <v>30</v>
      </c>
      <c r="C4" s="415" t="s">
        <v>366</v>
      </c>
      <c r="D4" s="414" t="s">
        <v>32</v>
      </c>
      <c r="E4" s="416" t="s">
        <v>33</v>
      </c>
      <c r="F4" s="416" t="s">
        <v>367</v>
      </c>
      <c r="I4" s="415" t="s">
        <v>366</v>
      </c>
      <c r="J4" s="417" t="s">
        <v>108</v>
      </c>
    </row>
    <row r="5" spans="2:11" ht="39.950000000000003" customHeight="1" thickBot="1">
      <c r="B5" s="418" t="s">
        <v>36</v>
      </c>
      <c r="C5" s="419">
        <f>'[21]DC  CNA  DC III'!I8</f>
        <v>20.792100000000001</v>
      </c>
      <c r="D5" s="486" t="s">
        <v>37</v>
      </c>
      <c r="E5" s="484" t="s">
        <v>38</v>
      </c>
      <c r="F5" s="484" t="s">
        <v>368</v>
      </c>
      <c r="G5" s="420"/>
      <c r="H5" s="420"/>
      <c r="I5" s="421">
        <v>20</v>
      </c>
      <c r="J5" s="422">
        <f t="shared" ref="J5:J34" si="0">C5-I5</f>
        <v>0.79210000000000136</v>
      </c>
      <c r="K5" s="423">
        <f>J5/C5</f>
        <v>3.8096199999038162E-2</v>
      </c>
    </row>
    <row r="6" spans="2:11" ht="42.6" customHeight="1" thickBot="1">
      <c r="B6" s="424" t="s">
        <v>39</v>
      </c>
      <c r="C6" s="425">
        <f>C5*2080</f>
        <v>43247.567999999999</v>
      </c>
      <c r="D6" s="487"/>
      <c r="E6" s="485"/>
      <c r="F6" s="485"/>
      <c r="G6" s="426"/>
      <c r="H6" s="426"/>
      <c r="I6" s="427">
        <v>41600</v>
      </c>
      <c r="J6" s="428">
        <f t="shared" si="0"/>
        <v>1647.5679999999993</v>
      </c>
      <c r="K6" s="423">
        <f t="shared" ref="K6:K34" si="1">J6/C6</f>
        <v>3.8096199999038079E-2</v>
      </c>
    </row>
    <row r="7" spans="2:11" ht="27" thickBot="1">
      <c r="B7" s="429" t="s">
        <v>40</v>
      </c>
      <c r="C7" s="419">
        <f>'[21]DC  CNA  DC III'!I21</f>
        <v>27.027519999999999</v>
      </c>
      <c r="D7" s="420" t="s">
        <v>41</v>
      </c>
      <c r="E7" s="484" t="s">
        <v>42</v>
      </c>
      <c r="F7" s="484" t="s">
        <v>369</v>
      </c>
      <c r="G7" s="420"/>
      <c r="H7" s="420"/>
      <c r="I7" s="421">
        <v>25.580080000000002</v>
      </c>
      <c r="J7" s="422">
        <f t="shared" si="0"/>
        <v>1.4474399999999967</v>
      </c>
      <c r="K7" s="423">
        <f t="shared" si="1"/>
        <v>5.355430316951007E-2</v>
      </c>
    </row>
    <row r="8" spans="2:11" ht="46.5" customHeight="1" thickBot="1">
      <c r="B8" s="430" t="s">
        <v>43</v>
      </c>
      <c r="C8" s="431">
        <f>C7*2080</f>
        <v>56217.241600000001</v>
      </c>
      <c r="D8" s="409" t="s">
        <v>370</v>
      </c>
      <c r="E8" s="488"/>
      <c r="F8" s="488"/>
      <c r="G8" s="426"/>
      <c r="H8" s="426"/>
      <c r="I8" s="432">
        <v>53206.566400000003</v>
      </c>
      <c r="J8" s="428">
        <f t="shared" si="0"/>
        <v>3010.6751999999979</v>
      </c>
      <c r="K8" s="423">
        <f t="shared" si="1"/>
        <v>5.3554303169510147E-2</v>
      </c>
    </row>
    <row r="9" spans="2:11" ht="26.1" customHeight="1" thickBot="1">
      <c r="B9" s="429" t="s">
        <v>44</v>
      </c>
      <c r="C9" s="419">
        <f>'[21]DC  CNA  DC III'!I13</f>
        <v>21.417999999999999</v>
      </c>
      <c r="D9" s="420"/>
      <c r="E9" s="484" t="s">
        <v>45</v>
      </c>
      <c r="F9" s="484" t="s">
        <v>371</v>
      </c>
      <c r="G9" s="420"/>
      <c r="H9" s="420"/>
      <c r="I9" s="421">
        <v>20</v>
      </c>
      <c r="J9" s="422">
        <f t="shared" si="0"/>
        <v>1.4179999999999993</v>
      </c>
      <c r="K9" s="423">
        <f t="shared" si="1"/>
        <v>6.6205994957512337E-2</v>
      </c>
    </row>
    <row r="10" spans="2:11" ht="27" thickBot="1">
      <c r="B10" s="433" t="s">
        <v>46</v>
      </c>
      <c r="C10" s="425">
        <f>'[21]DC  CNA  DC III'!J13</f>
        <v>44549.439999999995</v>
      </c>
      <c r="D10" s="426"/>
      <c r="E10" s="485"/>
      <c r="F10" s="485"/>
      <c r="I10" s="427">
        <v>41600</v>
      </c>
      <c r="J10" s="428">
        <f t="shared" si="0"/>
        <v>2949.4399999999951</v>
      </c>
      <c r="K10" s="423">
        <f t="shared" si="1"/>
        <v>6.6205994957512268E-2</v>
      </c>
    </row>
    <row r="11" spans="2:11" ht="27" thickBot="1">
      <c r="B11" s="429" t="s">
        <v>47</v>
      </c>
      <c r="C11" s="419">
        <f>'[21]Case Social Worker.Manager'!J6</f>
        <v>30.979999999999997</v>
      </c>
      <c r="D11" s="420" t="s">
        <v>48</v>
      </c>
      <c r="E11" s="484" t="s">
        <v>49</v>
      </c>
      <c r="F11" s="484" t="s">
        <v>372</v>
      </c>
      <c r="G11" s="429"/>
      <c r="H11" s="420"/>
      <c r="I11" s="421">
        <v>28.180799999999998</v>
      </c>
      <c r="J11" s="422">
        <f t="shared" si="0"/>
        <v>2.799199999999999</v>
      </c>
      <c r="K11" s="423">
        <f t="shared" si="1"/>
        <v>9.0355067785668153E-2</v>
      </c>
    </row>
    <row r="12" spans="2:11" ht="27" thickBot="1">
      <c r="B12" s="430" t="s">
        <v>51</v>
      </c>
      <c r="C12" s="431">
        <f>C11*2080</f>
        <v>64438.399999999994</v>
      </c>
      <c r="D12" s="407" t="s">
        <v>52</v>
      </c>
      <c r="E12" s="488"/>
      <c r="F12" s="488"/>
      <c r="G12" s="433"/>
      <c r="H12" s="426"/>
      <c r="I12" s="432">
        <v>58616.063999999998</v>
      </c>
      <c r="J12" s="422">
        <f t="shared" si="0"/>
        <v>5822.3359999999957</v>
      </c>
      <c r="K12" s="423">
        <f t="shared" si="1"/>
        <v>9.0355067785668111E-2</v>
      </c>
    </row>
    <row r="13" spans="2:11" ht="53.25" thickBot="1">
      <c r="B13" s="434" t="s">
        <v>53</v>
      </c>
      <c r="C13" s="419">
        <f>'[21]Case Social Worker.Manager'!J13</f>
        <v>33.755499999999998</v>
      </c>
      <c r="D13" s="420" t="s">
        <v>54</v>
      </c>
      <c r="E13" s="484" t="s">
        <v>55</v>
      </c>
      <c r="F13" s="484" t="s">
        <v>373</v>
      </c>
      <c r="G13" s="429"/>
      <c r="H13" s="420"/>
      <c r="I13" s="421">
        <v>30.9283</v>
      </c>
      <c r="J13" s="422">
        <f t="shared" si="0"/>
        <v>2.8271999999999977</v>
      </c>
      <c r="K13" s="423">
        <f t="shared" si="1"/>
        <v>8.3755239886833199E-2</v>
      </c>
    </row>
    <row r="14" spans="2:11" ht="53.25" thickBot="1">
      <c r="B14" s="435" t="s">
        <v>56</v>
      </c>
      <c r="C14" s="425">
        <f>C13*2080</f>
        <v>70211.44</v>
      </c>
      <c r="D14" s="426" t="s">
        <v>57</v>
      </c>
      <c r="E14" s="485"/>
      <c r="F14" s="485"/>
      <c r="G14" s="433"/>
      <c r="H14" s="426"/>
      <c r="I14" s="427">
        <v>64330.864000000001</v>
      </c>
      <c r="J14" s="422">
        <f t="shared" si="0"/>
        <v>5880.5760000000009</v>
      </c>
      <c r="K14" s="423">
        <f t="shared" si="1"/>
        <v>8.3755239886833269E-2</v>
      </c>
    </row>
    <row r="15" spans="2:11" ht="27" thickBot="1">
      <c r="B15" s="429" t="s">
        <v>66</v>
      </c>
      <c r="C15" s="419">
        <f>[21]Nursing!J4</f>
        <v>35.506799999999998</v>
      </c>
      <c r="D15" s="420"/>
      <c r="E15" s="484" t="s">
        <v>67</v>
      </c>
      <c r="F15" s="484" t="s">
        <v>374</v>
      </c>
      <c r="I15" s="421">
        <v>31.575200000000002</v>
      </c>
      <c r="J15" s="422">
        <f t="shared" si="0"/>
        <v>3.931599999999996</v>
      </c>
      <c r="K15" s="423">
        <f t="shared" si="1"/>
        <v>0.1107280858877735</v>
      </c>
    </row>
    <row r="16" spans="2:11" ht="27" thickBot="1">
      <c r="B16" s="433" t="s">
        <v>68</v>
      </c>
      <c r="C16" s="425">
        <f>C15*2080</f>
        <v>73854.144</v>
      </c>
      <c r="D16" s="426" t="s">
        <v>375</v>
      </c>
      <c r="E16" s="485"/>
      <c r="F16" s="485"/>
      <c r="I16" s="427">
        <v>65676.416000000012</v>
      </c>
      <c r="J16" s="422">
        <f t="shared" si="0"/>
        <v>8177.7279999999882</v>
      </c>
      <c r="K16" s="423">
        <f t="shared" si="1"/>
        <v>0.11072808588777346</v>
      </c>
    </row>
    <row r="17" spans="2:11" ht="27" thickBot="1">
      <c r="B17" s="429" t="s">
        <v>58</v>
      </c>
      <c r="C17" s="419">
        <f>[21]Clinical!J8</f>
        <v>40.211399999999998</v>
      </c>
      <c r="D17" s="420" t="s">
        <v>59</v>
      </c>
      <c r="E17" s="484" t="s">
        <v>60</v>
      </c>
      <c r="F17" s="484" t="s">
        <v>376</v>
      </c>
      <c r="G17" s="429"/>
      <c r="H17" s="420"/>
      <c r="I17" s="421">
        <v>38.753100000000003</v>
      </c>
      <c r="J17" s="422">
        <f t="shared" si="0"/>
        <v>1.4582999999999942</v>
      </c>
      <c r="K17" s="423">
        <f t="shared" si="1"/>
        <v>3.6265835061698781E-2</v>
      </c>
    </row>
    <row r="18" spans="2:11" ht="27" thickBot="1">
      <c r="B18" s="433" t="s">
        <v>61</v>
      </c>
      <c r="C18" s="425">
        <f>C17*2080</f>
        <v>83639.712</v>
      </c>
      <c r="D18" s="426"/>
      <c r="E18" s="485"/>
      <c r="F18" s="485"/>
      <c r="G18" s="433"/>
      <c r="H18" s="426"/>
      <c r="I18" s="427">
        <v>80606.448000000004</v>
      </c>
      <c r="J18" s="422">
        <f t="shared" si="0"/>
        <v>3033.2639999999956</v>
      </c>
      <c r="K18" s="423">
        <f t="shared" si="1"/>
        <v>3.6265835061698871E-2</v>
      </c>
    </row>
    <row r="19" spans="2:11" ht="27" thickBot="1">
      <c r="B19" s="429" t="s">
        <v>377</v>
      </c>
      <c r="C19" s="436">
        <f>[21]Therapies!I5</f>
        <v>36.818800000000003</v>
      </c>
      <c r="D19" s="420"/>
      <c r="E19" s="484" t="s">
        <v>378</v>
      </c>
      <c r="F19" s="484" t="s">
        <v>379</v>
      </c>
      <c r="I19" s="437">
        <v>32.740400000000001</v>
      </c>
      <c r="J19" s="422">
        <f t="shared" si="0"/>
        <v>4.078400000000002</v>
      </c>
      <c r="K19" s="423">
        <f t="shared" si="1"/>
        <v>0.11076949819114153</v>
      </c>
    </row>
    <row r="20" spans="2:11" ht="27" thickBot="1">
      <c r="B20" s="433" t="s">
        <v>380</v>
      </c>
      <c r="C20" s="425">
        <f>C19*2080</f>
        <v>76583.104000000007</v>
      </c>
      <c r="D20" s="426"/>
      <c r="E20" s="485"/>
      <c r="F20" s="485"/>
      <c r="I20" s="438">
        <v>68100.032000000007</v>
      </c>
      <c r="J20" s="422">
        <f t="shared" si="0"/>
        <v>8483.0720000000001</v>
      </c>
      <c r="K20" s="423">
        <f t="shared" si="1"/>
        <v>0.11076949819114147</v>
      </c>
    </row>
    <row r="21" spans="2:11" ht="27" thickBot="1">
      <c r="B21" s="430" t="s">
        <v>111</v>
      </c>
      <c r="C21" s="439">
        <f>[21]Management!J4</f>
        <v>38.860399999999998</v>
      </c>
      <c r="D21" s="407" t="s">
        <v>381</v>
      </c>
      <c r="E21" s="484" t="s">
        <v>113</v>
      </c>
      <c r="F21" s="489" t="s">
        <v>382</v>
      </c>
      <c r="G21" s="429"/>
      <c r="H21" s="420"/>
      <c r="I21" s="440">
        <v>38.180400000000006</v>
      </c>
      <c r="J21" s="422">
        <f t="shared" si="0"/>
        <v>0.67999999999999261</v>
      </c>
      <c r="K21" s="423">
        <f t="shared" si="1"/>
        <v>1.749853321118652E-2</v>
      </c>
    </row>
    <row r="22" spans="2:11" ht="27" thickBot="1">
      <c r="B22" s="433" t="s">
        <v>114</v>
      </c>
      <c r="C22" s="425">
        <f>C21*2080</f>
        <v>80829.631999999998</v>
      </c>
      <c r="D22" s="426" t="s">
        <v>383</v>
      </c>
      <c r="E22" s="485"/>
      <c r="F22" s="490"/>
      <c r="G22" s="433"/>
      <c r="H22" s="426"/>
      <c r="I22" s="438">
        <v>79415.232000000018</v>
      </c>
      <c r="J22" s="422">
        <f t="shared" si="0"/>
        <v>1414.3999999999796</v>
      </c>
      <c r="K22" s="423">
        <f t="shared" si="1"/>
        <v>1.7498533211186457E-2</v>
      </c>
    </row>
    <row r="23" spans="2:11" ht="39.950000000000003" customHeight="1" thickBot="1">
      <c r="B23" s="441" t="s">
        <v>384</v>
      </c>
      <c r="C23" s="439">
        <f>[21]Therapies!I11</f>
        <v>39.750500000000002</v>
      </c>
      <c r="D23" s="407" t="s">
        <v>385</v>
      </c>
      <c r="E23" s="484" t="s">
        <v>55</v>
      </c>
      <c r="F23" s="484" t="s">
        <v>386</v>
      </c>
      <c r="G23" s="429"/>
      <c r="H23" s="420"/>
      <c r="I23" s="440">
        <v>38.017499999999998</v>
      </c>
      <c r="J23" s="422">
        <f t="shared" si="0"/>
        <v>1.7330000000000041</v>
      </c>
      <c r="K23" s="423">
        <f t="shared" si="1"/>
        <v>4.3596935887598998E-2</v>
      </c>
    </row>
    <row r="24" spans="2:11" ht="39.950000000000003" customHeight="1" thickBot="1">
      <c r="B24" s="424" t="s">
        <v>387</v>
      </c>
      <c r="C24" s="425">
        <f>C23*2080</f>
        <v>82681.040000000008</v>
      </c>
      <c r="D24" s="426"/>
      <c r="E24" s="485"/>
      <c r="F24" s="485"/>
      <c r="G24" s="433"/>
      <c r="H24" s="426"/>
      <c r="I24" s="438">
        <v>79076.399999999994</v>
      </c>
      <c r="J24" s="422">
        <f t="shared" si="0"/>
        <v>3604.640000000014</v>
      </c>
      <c r="K24" s="423">
        <f t="shared" si="1"/>
        <v>4.359693588759906E-2</v>
      </c>
    </row>
    <row r="25" spans="2:11" ht="27" thickBot="1">
      <c r="B25" s="430" t="s">
        <v>388</v>
      </c>
      <c r="C25" s="439">
        <f>[21]Therapies!I17</f>
        <v>42.784640000000003</v>
      </c>
      <c r="D25" s="407" t="s">
        <v>389</v>
      </c>
      <c r="E25" s="484" t="s">
        <v>55</v>
      </c>
      <c r="F25" s="484" t="s">
        <v>390</v>
      </c>
      <c r="G25" s="430"/>
      <c r="I25" s="440">
        <v>41.25168</v>
      </c>
      <c r="J25" s="422">
        <f t="shared" si="0"/>
        <v>1.5329600000000028</v>
      </c>
      <c r="K25" s="423">
        <f t="shared" si="1"/>
        <v>3.5829680932222469E-2</v>
      </c>
    </row>
    <row r="26" spans="2:11" ht="27" thickBot="1">
      <c r="B26" s="433" t="s">
        <v>391</v>
      </c>
      <c r="C26" s="431">
        <f>C25*2080</f>
        <v>88992.051200000002</v>
      </c>
      <c r="E26" s="485"/>
      <c r="F26" s="485"/>
      <c r="G26" s="433"/>
      <c r="H26" s="426"/>
      <c r="I26" s="440">
        <v>85803.494399999996</v>
      </c>
      <c r="J26" s="422">
        <f t="shared" si="0"/>
        <v>3188.5568000000058</v>
      </c>
      <c r="K26" s="423">
        <f t="shared" si="1"/>
        <v>3.5829680932222469E-2</v>
      </c>
    </row>
    <row r="27" spans="2:11" ht="27" thickBot="1">
      <c r="B27" s="429" t="s">
        <v>343</v>
      </c>
      <c r="C27" s="419">
        <f>[21]Clinical!J14</f>
        <v>48.945399999999999</v>
      </c>
      <c r="D27" s="491" t="s">
        <v>63</v>
      </c>
      <c r="E27" s="484" t="s">
        <v>64</v>
      </c>
      <c r="F27" s="484" t="s">
        <v>392</v>
      </c>
      <c r="G27" s="429"/>
      <c r="H27" s="420"/>
      <c r="I27" s="421">
        <v>48.742200000000004</v>
      </c>
      <c r="J27" s="422">
        <f t="shared" si="0"/>
        <v>0.20319999999999538</v>
      </c>
      <c r="K27" s="423">
        <f t="shared" si="1"/>
        <v>4.1515648048641015E-3</v>
      </c>
    </row>
    <row r="28" spans="2:11" ht="34.5" customHeight="1" thickBot="1">
      <c r="B28" s="433" t="s">
        <v>344</v>
      </c>
      <c r="C28" s="425">
        <f>C27*2080</f>
        <v>101806.432</v>
      </c>
      <c r="D28" s="492"/>
      <c r="E28" s="485"/>
      <c r="F28" s="485"/>
      <c r="G28" s="433"/>
      <c r="H28" s="426"/>
      <c r="I28" s="427">
        <v>101383.77600000001</v>
      </c>
      <c r="J28" s="422">
        <f t="shared" si="0"/>
        <v>422.65599999998813</v>
      </c>
      <c r="K28" s="423">
        <f t="shared" si="1"/>
        <v>4.151564804864079E-3</v>
      </c>
    </row>
    <row r="29" spans="2:11" ht="27" thickBot="1">
      <c r="B29" s="418" t="s">
        <v>393</v>
      </c>
      <c r="C29" s="419">
        <f>[21]Therapies!I21</f>
        <v>44.301760000000002</v>
      </c>
      <c r="D29" s="420"/>
      <c r="E29" s="484" t="s">
        <v>55</v>
      </c>
      <c r="F29" s="484" t="s">
        <v>394</v>
      </c>
      <c r="G29" s="429"/>
      <c r="H29" s="420"/>
      <c r="I29" s="421">
        <v>42.756720000000001</v>
      </c>
      <c r="J29" s="422">
        <f t="shared" si="0"/>
        <v>1.5450400000000002</v>
      </c>
      <c r="K29" s="423">
        <f t="shared" si="1"/>
        <v>3.4875363868162354E-2</v>
      </c>
    </row>
    <row r="30" spans="2:11" ht="27" thickBot="1">
      <c r="B30" s="424" t="s">
        <v>395</v>
      </c>
      <c r="C30" s="425">
        <f>C29*2080</f>
        <v>92147.660799999998</v>
      </c>
      <c r="D30" s="426"/>
      <c r="E30" s="485"/>
      <c r="F30" s="485"/>
      <c r="G30" s="433"/>
      <c r="H30" s="426"/>
      <c r="I30" s="438">
        <v>88933.977599999998</v>
      </c>
      <c r="J30" s="422">
        <f t="shared" si="0"/>
        <v>3213.6831999999995</v>
      </c>
      <c r="K30" s="423">
        <f t="shared" si="1"/>
        <v>3.4875363868162347E-2</v>
      </c>
    </row>
    <row r="31" spans="2:11" ht="27" thickBot="1">
      <c r="B31" s="429" t="s">
        <v>69</v>
      </c>
      <c r="C31" s="419">
        <f>[21]Nursing!J8</f>
        <v>49.818400000000004</v>
      </c>
      <c r="D31" s="420"/>
      <c r="E31" s="484" t="s">
        <v>70</v>
      </c>
      <c r="F31" s="484" t="s">
        <v>396</v>
      </c>
      <c r="G31" s="429"/>
      <c r="H31" s="420"/>
      <c r="I31" s="421">
        <v>49.162799999999997</v>
      </c>
      <c r="J31" s="422">
        <f t="shared" si="0"/>
        <v>0.65560000000000684</v>
      </c>
      <c r="K31" s="423">
        <f t="shared" si="1"/>
        <v>1.3159796380453944E-2</v>
      </c>
    </row>
    <row r="32" spans="2:11" ht="38.450000000000003" customHeight="1" thickBot="1">
      <c r="B32" s="433" t="s">
        <v>71</v>
      </c>
      <c r="C32" s="425">
        <f>C31*2080</f>
        <v>103622.27200000001</v>
      </c>
      <c r="D32" s="426"/>
      <c r="E32" s="485"/>
      <c r="F32" s="485"/>
      <c r="G32" s="433"/>
      <c r="H32" s="426"/>
      <c r="I32" s="438">
        <v>102258.624</v>
      </c>
      <c r="J32" s="422">
        <f t="shared" si="0"/>
        <v>1363.6480000000156</v>
      </c>
      <c r="K32" s="423">
        <f t="shared" si="1"/>
        <v>1.3159796380453958E-2</v>
      </c>
    </row>
    <row r="33" spans="2:11" ht="27" thickBot="1">
      <c r="B33" s="429" t="s">
        <v>72</v>
      </c>
      <c r="C33" s="419">
        <f>[21]Nursing!J13</f>
        <v>67.710800000000006</v>
      </c>
      <c r="D33" s="420"/>
      <c r="E33" s="484" t="s">
        <v>73</v>
      </c>
      <c r="F33" s="484" t="s">
        <v>397</v>
      </c>
      <c r="G33" s="429"/>
      <c r="H33" s="420"/>
      <c r="I33" s="421">
        <v>65.162400000000005</v>
      </c>
      <c r="J33" s="422">
        <f t="shared" si="0"/>
        <v>2.5484000000000009</v>
      </c>
      <c r="K33" s="423">
        <f t="shared" si="1"/>
        <v>3.7636536564329484E-2</v>
      </c>
    </row>
    <row r="34" spans="2:11" ht="27" thickBot="1">
      <c r="B34" s="433" t="s">
        <v>74</v>
      </c>
      <c r="C34" s="425">
        <f>C33*2080</f>
        <v>140838.46400000001</v>
      </c>
      <c r="D34" s="426"/>
      <c r="E34" s="485"/>
      <c r="F34" s="485"/>
      <c r="G34" s="433"/>
      <c r="H34" s="426"/>
      <c r="I34" s="438">
        <v>135537.79200000002</v>
      </c>
      <c r="J34" s="422">
        <f t="shared" si="0"/>
        <v>5300.6719999999914</v>
      </c>
      <c r="K34" s="423">
        <f t="shared" si="1"/>
        <v>3.7636536564329408E-2</v>
      </c>
    </row>
    <row r="35" spans="2:11">
      <c r="K35" s="442">
        <f>AVERAGE(K5:K34)</f>
        <v>5.1765242439199569E-2</v>
      </c>
    </row>
    <row r="36" spans="2:11" ht="52.5">
      <c r="B36" s="443" t="s">
        <v>398</v>
      </c>
      <c r="C36" s="431">
        <f>C6</f>
        <v>43247.567999999999</v>
      </c>
    </row>
    <row r="37" spans="2:11">
      <c r="C37" s="444"/>
    </row>
    <row r="38" spans="2:11">
      <c r="B38" s="445" t="s">
        <v>399</v>
      </c>
      <c r="C38" s="446">
        <v>0.24970000000000001</v>
      </c>
      <c r="D38" s="407" t="s">
        <v>400</v>
      </c>
    </row>
    <row r="39" spans="2:11" ht="34.35" customHeight="1">
      <c r="B39" s="445"/>
      <c r="C39" s="444"/>
      <c r="D39" s="493" t="s">
        <v>401</v>
      </c>
      <c r="E39" s="493"/>
      <c r="F39" s="407"/>
    </row>
    <row r="40" spans="2:11">
      <c r="C40" s="446">
        <v>0.1462</v>
      </c>
      <c r="D40" s="407" t="s">
        <v>402</v>
      </c>
    </row>
    <row r="41" spans="2:11">
      <c r="B41" s="445" t="s">
        <v>120</v>
      </c>
      <c r="C41" s="447">
        <v>0.12</v>
      </c>
      <c r="D41" s="407" t="s">
        <v>121</v>
      </c>
    </row>
    <row r="42" spans="2:11">
      <c r="B42" s="445"/>
      <c r="C42" s="448"/>
    </row>
    <row r="43" spans="2:11">
      <c r="B43" s="494" t="s">
        <v>403</v>
      </c>
      <c r="C43" s="494"/>
      <c r="D43" s="494"/>
    </row>
    <row r="44" spans="2:11">
      <c r="B44" s="449" t="s">
        <v>404</v>
      </c>
      <c r="C44" s="431">
        <v>247470</v>
      </c>
      <c r="D44" s="407" t="s">
        <v>405</v>
      </c>
      <c r="I44" s="450">
        <v>247470</v>
      </c>
      <c r="J44" s="410">
        <f t="shared" ref="J44:J52" si="2">C44-I44</f>
        <v>0</v>
      </c>
    </row>
    <row r="45" spans="2:11">
      <c r="B45" s="445" t="s">
        <v>406</v>
      </c>
      <c r="C45" s="431">
        <v>252850</v>
      </c>
      <c r="D45" s="407" t="s">
        <v>407</v>
      </c>
      <c r="I45" s="450">
        <v>206010</v>
      </c>
      <c r="J45" s="410">
        <f t="shared" si="2"/>
        <v>46840</v>
      </c>
    </row>
    <row r="46" spans="2:11">
      <c r="B46" s="445" t="s">
        <v>408</v>
      </c>
      <c r="C46" s="431">
        <f>C34</f>
        <v>140838.46400000001</v>
      </c>
      <c r="D46" s="407" t="s">
        <v>409</v>
      </c>
      <c r="I46" s="450">
        <v>133902.08000000002</v>
      </c>
      <c r="J46" s="410">
        <f t="shared" si="2"/>
        <v>6936.3839999999909</v>
      </c>
    </row>
    <row r="47" spans="2:11">
      <c r="B47" s="445" t="s">
        <v>410</v>
      </c>
      <c r="C47" s="451">
        <f>C6</f>
        <v>43247.567999999999</v>
      </c>
      <c r="D47" s="407" t="s">
        <v>411</v>
      </c>
      <c r="I47" s="450">
        <v>39522</v>
      </c>
      <c r="J47" s="410">
        <f t="shared" si="2"/>
        <v>3725.5679999999993</v>
      </c>
    </row>
    <row r="48" spans="2:11">
      <c r="B48" s="445" t="s">
        <v>412</v>
      </c>
      <c r="C48" s="451">
        <f>AVERAGE(C6,C8)</f>
        <v>49732.404800000004</v>
      </c>
      <c r="D48" s="407" t="s">
        <v>413</v>
      </c>
      <c r="I48" s="450">
        <v>44972</v>
      </c>
      <c r="J48" s="410">
        <f t="shared" si="2"/>
        <v>4760.4048000000039</v>
      </c>
    </row>
    <row r="49" spans="2:10">
      <c r="B49" s="445" t="s">
        <v>414</v>
      </c>
      <c r="C49" s="431">
        <f>C8</f>
        <v>56217.241600000001</v>
      </c>
      <c r="D49" s="407" t="s">
        <v>415</v>
      </c>
      <c r="I49" s="450">
        <v>50422</v>
      </c>
      <c r="J49" s="410">
        <f t="shared" si="2"/>
        <v>5795.2416000000012</v>
      </c>
    </row>
    <row r="50" spans="2:10">
      <c r="B50" s="445" t="s">
        <v>416</v>
      </c>
      <c r="C50" s="431">
        <f>'[22]M2022 53_PCT'!N34</f>
        <v>40890.303999999996</v>
      </c>
      <c r="D50" s="407" t="s">
        <v>417</v>
      </c>
      <c r="I50" s="450">
        <v>39438.464</v>
      </c>
      <c r="J50" s="410">
        <f t="shared" si="2"/>
        <v>1451.8399999999965</v>
      </c>
    </row>
    <row r="51" spans="2:10">
      <c r="B51" s="445" t="s">
        <v>418</v>
      </c>
      <c r="C51" s="451">
        <f>'[22]M2022 53_PCT'!N37</f>
        <v>50652.160000000003</v>
      </c>
      <c r="D51" s="407" t="s">
        <v>419</v>
      </c>
      <c r="I51" s="450">
        <v>49405.824000000001</v>
      </c>
      <c r="J51" s="410">
        <f t="shared" si="2"/>
        <v>1246.336000000003</v>
      </c>
    </row>
    <row r="52" spans="2:10">
      <c r="B52" s="445" t="s">
        <v>420</v>
      </c>
      <c r="C52" s="451">
        <f>AVERAGE('[22]M2022 53_PCT'!N35,'[22]M2022 53_PCT'!N36)</f>
        <v>57014.464000000007</v>
      </c>
      <c r="D52" s="407" t="s">
        <v>421</v>
      </c>
      <c r="I52" s="450">
        <v>55776.032000000007</v>
      </c>
      <c r="J52" s="410">
        <f t="shared" si="2"/>
        <v>1238.4320000000007</v>
      </c>
    </row>
    <row r="53" spans="2:10">
      <c r="B53" s="445"/>
      <c r="C53" s="451"/>
      <c r="I53" s="450"/>
    </row>
    <row r="54" spans="2:10">
      <c r="B54" s="445"/>
      <c r="C54" s="451"/>
      <c r="I54" s="450"/>
    </row>
    <row r="55" spans="2:10">
      <c r="B55" s="495" t="s">
        <v>422</v>
      </c>
      <c r="C55" s="495"/>
      <c r="D55" s="495"/>
      <c r="E55" s="495"/>
      <c r="F55" s="495"/>
    </row>
    <row r="56" spans="2:10">
      <c r="B56" s="452" t="s">
        <v>18</v>
      </c>
      <c r="C56" s="407" t="s">
        <v>423</v>
      </c>
    </row>
    <row r="57" spans="2:10" ht="66.599999999999994" customHeight="1">
      <c r="B57" s="453" t="s">
        <v>424</v>
      </c>
      <c r="C57" s="493" t="s">
        <v>425</v>
      </c>
      <c r="D57" s="493"/>
      <c r="E57" s="493"/>
      <c r="F57" s="493"/>
      <c r="G57" s="493"/>
      <c r="H57" s="493"/>
      <c r="I57" s="493"/>
      <c r="J57" s="493"/>
    </row>
  </sheetData>
  <mergeCells count="36">
    <mergeCell ref="D39:E39"/>
    <mergeCell ref="B43:D43"/>
    <mergeCell ref="B55:F55"/>
    <mergeCell ref="C57:J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EB62-EBD8-457C-A8DE-0902FF70E5B5}">
  <sheetPr>
    <tabColor theme="6" tint="0.59999389629810485"/>
  </sheetPr>
  <dimension ref="B1:K25"/>
  <sheetViews>
    <sheetView zoomScale="110" zoomScaleNormal="110" workbookViewId="0">
      <selection activeCell="K23" sqref="K23"/>
    </sheetView>
  </sheetViews>
  <sheetFormatPr defaultRowHeight="15"/>
  <cols>
    <col min="2" max="2" width="29.7109375" bestFit="1" customWidth="1"/>
    <col min="3" max="3" width="4.85546875" bestFit="1" customWidth="1"/>
    <col min="4" max="4" width="11.140625" bestFit="1" customWidth="1"/>
    <col min="5" max="5" width="9.85546875" bestFit="1" customWidth="1"/>
    <col min="6" max="6" width="9.7109375" bestFit="1" customWidth="1"/>
    <col min="7" max="9" width="15.140625" bestFit="1" customWidth="1"/>
    <col min="10" max="10" width="13.42578125" bestFit="1" customWidth="1"/>
  </cols>
  <sheetData>
    <row r="1" spans="2:10" ht="15.75" thickBot="1"/>
    <row r="2" spans="2:10" ht="26.25" thickBot="1">
      <c r="B2" s="351" t="s">
        <v>7</v>
      </c>
      <c r="C2" s="351" t="s">
        <v>8</v>
      </c>
      <c r="D2" s="352" t="s">
        <v>345</v>
      </c>
      <c r="E2" s="352" t="s">
        <v>346</v>
      </c>
      <c r="F2" s="352" t="s">
        <v>347</v>
      </c>
      <c r="G2" s="352" t="s">
        <v>348</v>
      </c>
      <c r="H2" s="352" t="s">
        <v>349</v>
      </c>
      <c r="I2" s="352" t="s">
        <v>102</v>
      </c>
      <c r="J2" s="352" t="s">
        <v>103</v>
      </c>
    </row>
    <row r="3" spans="2:10" ht="15.75" thickBot="1">
      <c r="B3" s="101" t="s">
        <v>15</v>
      </c>
      <c r="C3" s="369">
        <v>1</v>
      </c>
      <c r="D3" s="370">
        <f>'Salary Listing'!J6</f>
        <v>48.737845281356158</v>
      </c>
      <c r="E3" s="454" t="e">
        <f>'Salary Listing'!#REF!</f>
        <v>#REF!</v>
      </c>
      <c r="F3" s="353">
        <v>852</v>
      </c>
      <c r="G3" s="354">
        <f>F3*D3</f>
        <v>41524.644179715448</v>
      </c>
      <c r="H3" s="355" t="e">
        <f>F3*E3</f>
        <v>#REF!</v>
      </c>
      <c r="I3" s="354" t="e">
        <f>G3-H3</f>
        <v>#REF!</v>
      </c>
      <c r="J3" s="355" t="e">
        <f>I3/2</f>
        <v>#REF!</v>
      </c>
    </row>
    <row r="4" spans="2:10" ht="15.75" thickBot="1">
      <c r="B4" s="7" t="s">
        <v>15</v>
      </c>
      <c r="C4" s="356">
        <v>2</v>
      </c>
      <c r="D4" s="370">
        <f>'Salary Listing'!J7</f>
        <v>59.098342392246899</v>
      </c>
      <c r="E4" s="454" t="e">
        <f>'Salary Listing'!#REF!</f>
        <v>#REF!</v>
      </c>
      <c r="F4" s="358">
        <v>4171</v>
      </c>
      <c r="G4" s="359">
        <f t="shared" ref="G4:G21" si="0">F4*D4</f>
        <v>246499.18611806183</v>
      </c>
      <c r="H4" s="360" t="e">
        <f t="shared" ref="H4:H21" si="1">F4*E4</f>
        <v>#REF!</v>
      </c>
      <c r="I4" s="359" t="e">
        <f t="shared" ref="I4:I21" si="2">G4-H4</f>
        <v>#REF!</v>
      </c>
      <c r="J4" s="360" t="e">
        <f t="shared" ref="J4:J21" si="3">I4/2</f>
        <v>#REF!</v>
      </c>
    </row>
    <row r="5" spans="2:10" ht="15.75" thickBot="1">
      <c r="B5" s="7" t="s">
        <v>15</v>
      </c>
      <c r="C5" s="356">
        <v>3</v>
      </c>
      <c r="D5" s="370">
        <f>'Salary Listing'!J8</f>
        <v>64.782726266991233</v>
      </c>
      <c r="E5" s="454" t="e">
        <f>'Salary Listing'!#REF!</f>
        <v>#REF!</v>
      </c>
      <c r="F5" s="358">
        <v>7927</v>
      </c>
      <c r="G5" s="359">
        <f t="shared" si="0"/>
        <v>513532.67111843952</v>
      </c>
      <c r="H5" s="360" t="e">
        <f t="shared" si="1"/>
        <v>#REF!</v>
      </c>
      <c r="I5" s="359" t="e">
        <f t="shared" si="2"/>
        <v>#REF!</v>
      </c>
      <c r="J5" s="360" t="e">
        <f t="shared" si="3"/>
        <v>#REF!</v>
      </c>
    </row>
    <row r="6" spans="2:10" ht="15.75" thickBot="1">
      <c r="B6" s="7" t="s">
        <v>15</v>
      </c>
      <c r="C6" s="356">
        <v>4</v>
      </c>
      <c r="D6" s="370">
        <f>'Salary Listing'!J9</f>
        <v>76.770090666693449</v>
      </c>
      <c r="E6" s="454" t="e">
        <f>'Salary Listing'!#REF!</f>
        <v>#REF!</v>
      </c>
      <c r="F6" s="358">
        <v>2207.25</v>
      </c>
      <c r="G6" s="359">
        <f t="shared" si="0"/>
        <v>169450.78262405912</v>
      </c>
      <c r="H6" s="360" t="e">
        <f t="shared" si="1"/>
        <v>#REF!</v>
      </c>
      <c r="I6" s="359" t="e">
        <f t="shared" si="2"/>
        <v>#REF!</v>
      </c>
      <c r="J6" s="360" t="e">
        <f t="shared" si="3"/>
        <v>#REF!</v>
      </c>
    </row>
    <row r="7" spans="2:10" ht="15.75" thickBot="1">
      <c r="B7" s="7" t="s">
        <v>17</v>
      </c>
      <c r="C7" s="356">
        <v>1</v>
      </c>
      <c r="D7" s="371">
        <f>'Salary Listing'!J10</f>
        <v>123.69004059704783</v>
      </c>
      <c r="E7" s="454" t="e">
        <f>'Salary Listing'!#REF!</f>
        <v>#REF!</v>
      </c>
      <c r="F7" s="358">
        <v>2000</v>
      </c>
      <c r="G7" s="359">
        <f t="shared" si="0"/>
        <v>247380.08119409566</v>
      </c>
      <c r="H7" s="360" t="e">
        <f t="shared" si="1"/>
        <v>#REF!</v>
      </c>
      <c r="I7" s="359" t="e">
        <f t="shared" si="2"/>
        <v>#REF!</v>
      </c>
      <c r="J7" s="360" t="e">
        <f t="shared" si="3"/>
        <v>#REF!</v>
      </c>
    </row>
    <row r="8" spans="2:10" ht="15.75" thickBot="1">
      <c r="B8" s="7" t="s">
        <v>17</v>
      </c>
      <c r="C8" s="356">
        <v>2</v>
      </c>
      <c r="D8" s="371">
        <f>'Salary Listing'!J11</f>
        <v>145.05000000000001</v>
      </c>
      <c r="E8" s="454" t="e">
        <f>'Salary Listing'!#REF!</f>
        <v>#REF!</v>
      </c>
      <c r="F8" s="358">
        <v>0</v>
      </c>
      <c r="G8" s="359">
        <f t="shared" si="0"/>
        <v>0</v>
      </c>
      <c r="H8" s="360" t="e">
        <f t="shared" si="1"/>
        <v>#REF!</v>
      </c>
      <c r="I8" s="359" t="e">
        <f t="shared" si="2"/>
        <v>#REF!</v>
      </c>
      <c r="J8" s="360" t="e">
        <f t="shared" si="3"/>
        <v>#REF!</v>
      </c>
    </row>
    <row r="9" spans="2:10" ht="15.75" thickBot="1">
      <c r="B9" s="7" t="s">
        <v>17</v>
      </c>
      <c r="C9" s="356">
        <v>3</v>
      </c>
      <c r="D9" s="371">
        <f>'Salary Listing'!J12</f>
        <v>175.93329128147488</v>
      </c>
      <c r="E9" s="454" t="e">
        <f>'Salary Listing'!#REF!</f>
        <v>#REF!</v>
      </c>
      <c r="F9" s="358">
        <v>1040</v>
      </c>
      <c r="G9" s="359">
        <f t="shared" si="0"/>
        <v>182970.62293273388</v>
      </c>
      <c r="H9" s="360" t="e">
        <f t="shared" si="1"/>
        <v>#REF!</v>
      </c>
      <c r="I9" s="359" t="e">
        <f t="shared" si="2"/>
        <v>#REF!</v>
      </c>
      <c r="J9" s="360" t="e">
        <f t="shared" si="3"/>
        <v>#REF!</v>
      </c>
    </row>
    <row r="10" spans="2:10" ht="15.75" thickBot="1">
      <c r="B10" s="7" t="s">
        <v>25</v>
      </c>
      <c r="C10" s="356">
        <v>1</v>
      </c>
      <c r="D10" s="371">
        <f>'Salary Listing'!J16</f>
        <v>56.994195025126075</v>
      </c>
      <c r="E10" s="454" t="e">
        <f>'Salary Listing'!#REF!</f>
        <v>#REF!</v>
      </c>
      <c r="F10" s="358">
        <v>1980</v>
      </c>
      <c r="G10" s="359">
        <f t="shared" si="0"/>
        <v>112848.50614974964</v>
      </c>
      <c r="H10" s="360" t="e">
        <f t="shared" si="1"/>
        <v>#REF!</v>
      </c>
      <c r="I10" s="359" t="e">
        <f t="shared" si="2"/>
        <v>#REF!</v>
      </c>
      <c r="J10" s="360" t="e">
        <f t="shared" si="3"/>
        <v>#REF!</v>
      </c>
    </row>
    <row r="11" spans="2:10" ht="26.25" thickBot="1">
      <c r="B11" s="7" t="s">
        <v>26</v>
      </c>
      <c r="C11" s="356">
        <v>2</v>
      </c>
      <c r="D11" s="371">
        <f>'Salary Listing'!J18</f>
        <v>77.387460497165165</v>
      </c>
      <c r="E11" s="455" t="e">
        <f>'Salary Listing'!#REF!</f>
        <v>#REF!</v>
      </c>
      <c r="F11" s="358">
        <v>1208</v>
      </c>
      <c r="G11" s="359">
        <f t="shared" si="0"/>
        <v>93484.052280575517</v>
      </c>
      <c r="H11" s="360" t="e">
        <f t="shared" si="1"/>
        <v>#REF!</v>
      </c>
      <c r="I11" s="359" t="e">
        <f t="shared" si="2"/>
        <v>#REF!</v>
      </c>
      <c r="J11" s="360" t="e">
        <f t="shared" si="3"/>
        <v>#REF!</v>
      </c>
    </row>
    <row r="12" spans="2:10" ht="26.25" thickBot="1">
      <c r="B12" s="7" t="s">
        <v>27</v>
      </c>
      <c r="C12" s="356">
        <v>3</v>
      </c>
      <c r="D12" s="371">
        <f>'Salary Listing'!J19</f>
        <v>102.88317468229558</v>
      </c>
      <c r="E12" s="455" t="e">
        <f>'Salary Listing'!#REF!</f>
        <v>#REF!</v>
      </c>
      <c r="F12" s="358">
        <v>1516</v>
      </c>
      <c r="G12" s="359">
        <f t="shared" si="0"/>
        <v>155970.89281836009</v>
      </c>
      <c r="H12" s="360" t="e">
        <f t="shared" si="1"/>
        <v>#REF!</v>
      </c>
      <c r="I12" s="359" t="e">
        <f t="shared" si="2"/>
        <v>#REF!</v>
      </c>
      <c r="J12" s="360" t="e">
        <f t="shared" si="3"/>
        <v>#REF!</v>
      </c>
    </row>
    <row r="13" spans="2:10" ht="15.75" thickBot="1">
      <c r="B13" s="7" t="s">
        <v>28</v>
      </c>
      <c r="C13" s="356">
        <v>1</v>
      </c>
      <c r="D13" s="371">
        <f>'Salary Listing'!J20</f>
        <v>54.498686079852163</v>
      </c>
      <c r="E13" s="455" t="e">
        <f>'Salary Listing'!#REF!</f>
        <v>#REF!</v>
      </c>
      <c r="F13" s="358">
        <v>9930</v>
      </c>
      <c r="G13" s="359">
        <f t="shared" si="0"/>
        <v>541171.95277293201</v>
      </c>
      <c r="H13" s="360" t="e">
        <f t="shared" si="1"/>
        <v>#REF!</v>
      </c>
      <c r="I13" s="359" t="e">
        <f t="shared" si="2"/>
        <v>#REF!</v>
      </c>
      <c r="J13" s="360" t="e">
        <f t="shared" si="3"/>
        <v>#REF!</v>
      </c>
    </row>
    <row r="14" spans="2:10" ht="15.75" thickBot="1">
      <c r="B14" s="7" t="s">
        <v>28</v>
      </c>
      <c r="C14" s="356">
        <v>2</v>
      </c>
      <c r="D14" s="371">
        <f>'Salary Listing'!J21</f>
        <v>60.181743526365111</v>
      </c>
      <c r="E14" s="455" t="e">
        <f>'Salary Listing'!#REF!</f>
        <v>#REF!</v>
      </c>
      <c r="F14" s="358">
        <v>16853</v>
      </c>
      <c r="G14" s="359">
        <f t="shared" si="0"/>
        <v>1014242.9236498312</v>
      </c>
      <c r="H14" s="360" t="e">
        <f t="shared" si="1"/>
        <v>#REF!</v>
      </c>
      <c r="I14" s="359" t="e">
        <f t="shared" si="2"/>
        <v>#REF!</v>
      </c>
      <c r="J14" s="360" t="e">
        <f t="shared" si="3"/>
        <v>#REF!</v>
      </c>
    </row>
    <row r="15" spans="2:10" ht="15.75" thickBot="1">
      <c r="B15" s="7" t="s">
        <v>28</v>
      </c>
      <c r="C15" s="356">
        <v>3</v>
      </c>
      <c r="D15" s="371">
        <f>'Salary Listing'!J23</f>
        <v>69.920740418803234</v>
      </c>
      <c r="E15" s="455" t="e">
        <f>'Salary Listing'!#REF!</f>
        <v>#REF!</v>
      </c>
      <c r="F15" s="358">
        <v>37169</v>
      </c>
      <c r="G15" s="359">
        <f t="shared" si="0"/>
        <v>2598884.0006264974</v>
      </c>
      <c r="H15" s="360" t="e">
        <f t="shared" si="1"/>
        <v>#REF!</v>
      </c>
      <c r="I15" s="359" t="e">
        <f t="shared" si="2"/>
        <v>#REF!</v>
      </c>
      <c r="J15" s="360" t="e">
        <f t="shared" si="3"/>
        <v>#REF!</v>
      </c>
    </row>
    <row r="16" spans="2:10" ht="15.75" thickBot="1">
      <c r="B16" s="7" t="s">
        <v>28</v>
      </c>
      <c r="C16" s="356">
        <v>4</v>
      </c>
      <c r="D16" s="371">
        <f>'Salary Listing'!J25</f>
        <v>76.143482132964792</v>
      </c>
      <c r="E16" s="455" t="e">
        <f>'Salary Listing'!#REF!</f>
        <v>#REF!</v>
      </c>
      <c r="F16" s="358">
        <v>11301</v>
      </c>
      <c r="G16" s="359">
        <f t="shared" si="0"/>
        <v>860497.49158463511</v>
      </c>
      <c r="H16" s="360" t="e">
        <f t="shared" si="1"/>
        <v>#REF!</v>
      </c>
      <c r="I16" s="359" t="e">
        <f t="shared" si="2"/>
        <v>#REF!</v>
      </c>
      <c r="J16" s="360" t="e">
        <f t="shared" si="3"/>
        <v>#REF!</v>
      </c>
    </row>
    <row r="17" spans="2:11" ht="15.75" thickBot="1">
      <c r="B17" s="7" t="s">
        <v>28</v>
      </c>
      <c r="C17" s="356">
        <v>5</v>
      </c>
      <c r="D17" s="371">
        <f>'Salary Listing'!J27</f>
        <v>88.275192324407158</v>
      </c>
      <c r="E17" s="455" t="e">
        <f>'Salary Listing'!#REF!</f>
        <v>#REF!</v>
      </c>
      <c r="F17" s="358">
        <v>1865</v>
      </c>
      <c r="G17" s="359">
        <f t="shared" si="0"/>
        <v>164633.23368501934</v>
      </c>
      <c r="H17" s="360" t="e">
        <f t="shared" si="1"/>
        <v>#REF!</v>
      </c>
      <c r="I17" s="359" t="e">
        <f t="shared" si="2"/>
        <v>#REF!</v>
      </c>
      <c r="J17" s="360" t="e">
        <f t="shared" si="3"/>
        <v>#REF!</v>
      </c>
    </row>
    <row r="18" spans="2:11" ht="15.75" thickBot="1">
      <c r="B18" s="7" t="s">
        <v>82</v>
      </c>
      <c r="C18" s="356">
        <v>1</v>
      </c>
      <c r="D18" s="371">
        <f>'Salary Listing'!J28</f>
        <v>36.026533586753438</v>
      </c>
      <c r="E18" s="455" t="e">
        <f>'Salary Listing'!#REF!</f>
        <v>#REF!</v>
      </c>
      <c r="F18" s="358">
        <v>12499</v>
      </c>
      <c r="G18" s="359">
        <f t="shared" si="0"/>
        <v>450295.6433008312</v>
      </c>
      <c r="H18" s="360" t="e">
        <f t="shared" si="1"/>
        <v>#REF!</v>
      </c>
      <c r="I18" s="359" t="e">
        <f t="shared" si="2"/>
        <v>#REF!</v>
      </c>
      <c r="J18" s="360" t="e">
        <f t="shared" si="3"/>
        <v>#REF!</v>
      </c>
    </row>
    <row r="19" spans="2:11" ht="15.75" thickBot="1">
      <c r="B19" s="7" t="s">
        <v>81</v>
      </c>
      <c r="C19" s="356">
        <v>2</v>
      </c>
      <c r="D19" s="357">
        <f>'Salary Listing'!J30</f>
        <v>44.911673989619786</v>
      </c>
      <c r="E19" s="454" t="e">
        <f>'Salary Listing'!#REF!</f>
        <v>#REF!</v>
      </c>
      <c r="F19" s="358">
        <v>9614</v>
      </c>
      <c r="G19" s="359">
        <f t="shared" si="0"/>
        <v>431780.8337362046</v>
      </c>
      <c r="H19" s="360" t="e">
        <f t="shared" si="1"/>
        <v>#REF!</v>
      </c>
      <c r="I19" s="359" t="e">
        <f t="shared" si="2"/>
        <v>#REF!</v>
      </c>
      <c r="J19" s="360" t="e">
        <f t="shared" si="3"/>
        <v>#REF!</v>
      </c>
    </row>
    <row r="20" spans="2:11" ht="15.75" thickBot="1">
      <c r="B20" s="7" t="s">
        <v>94</v>
      </c>
      <c r="C20" s="356">
        <v>3</v>
      </c>
      <c r="D20" s="357">
        <f>'Salary Listing'!J31</f>
        <v>50.54374684750605</v>
      </c>
      <c r="E20" s="454" t="e">
        <f>'Salary Listing'!#REF!</f>
        <v>#REF!</v>
      </c>
      <c r="F20" s="358">
        <v>8570</v>
      </c>
      <c r="G20" s="359">
        <f t="shared" si="0"/>
        <v>433159.91048312682</v>
      </c>
      <c r="H20" s="360" t="e">
        <f t="shared" si="1"/>
        <v>#REF!</v>
      </c>
      <c r="I20" s="359" t="e">
        <f t="shared" si="2"/>
        <v>#REF!</v>
      </c>
      <c r="J20" s="360" t="e">
        <f t="shared" si="3"/>
        <v>#REF!</v>
      </c>
    </row>
    <row r="21" spans="2:11" ht="15.75" thickBot="1">
      <c r="B21" s="11" t="s">
        <v>95</v>
      </c>
      <c r="C21" s="361">
        <v>4</v>
      </c>
      <c r="D21" s="357">
        <f>'Salary Listing'!J32</f>
        <v>54.498686079852163</v>
      </c>
      <c r="E21" s="454" t="e">
        <f>'Salary Listing'!#REF!</f>
        <v>#REF!</v>
      </c>
      <c r="F21" s="362">
        <v>5664.5</v>
      </c>
      <c r="G21" s="363">
        <f t="shared" si="0"/>
        <v>308707.80729932257</v>
      </c>
      <c r="H21" s="364" t="e">
        <f t="shared" si="1"/>
        <v>#REF!</v>
      </c>
      <c r="I21" s="363" t="e">
        <f t="shared" si="2"/>
        <v>#REF!</v>
      </c>
      <c r="J21" s="364" t="e">
        <f t="shared" si="3"/>
        <v>#REF!</v>
      </c>
    </row>
    <row r="22" spans="2:11" ht="15.75" thickBot="1"/>
    <row r="23" spans="2:11" ht="15.75" thickBot="1">
      <c r="B23" s="558" t="s">
        <v>350</v>
      </c>
      <c r="C23" s="559"/>
      <c r="D23" s="559"/>
      <c r="E23" s="560"/>
      <c r="F23" s="365">
        <f>SUM(F3:F21)</f>
        <v>136366.75</v>
      </c>
      <c r="G23" s="366">
        <f t="shared" ref="G23:J23" si="4">SUM(G3:G21)</f>
        <v>8567035.2365541924</v>
      </c>
      <c r="H23" s="366" t="e">
        <f t="shared" si="4"/>
        <v>#REF!</v>
      </c>
      <c r="I23" s="366" t="e">
        <f t="shared" si="4"/>
        <v>#REF!</v>
      </c>
      <c r="J23" s="372" t="e">
        <f t="shared" si="4"/>
        <v>#REF!</v>
      </c>
      <c r="K23" s="368" t="e">
        <f>(G23-H23)/H23</f>
        <v>#REF!</v>
      </c>
    </row>
    <row r="25" spans="2:11">
      <c r="H25" s="367"/>
    </row>
  </sheetData>
  <mergeCells count="1">
    <mergeCell ref="B23:E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DE324-012F-4D21-9862-C246F3B2E83E}">
  <dimension ref="B1:F23"/>
  <sheetViews>
    <sheetView showGridLines="0" workbookViewId="0">
      <selection activeCell="G34" sqref="G34"/>
    </sheetView>
  </sheetViews>
  <sheetFormatPr defaultColWidth="8.7109375" defaultRowHeight="12"/>
  <cols>
    <col min="1" max="1" width="8.7109375" style="458"/>
    <col min="2" max="2" width="32.7109375" style="458" bestFit="1" customWidth="1"/>
    <col min="3" max="3" width="5" style="458" bestFit="1" customWidth="1"/>
    <col min="4" max="4" width="9.140625" style="458" bestFit="1" customWidth="1"/>
    <col min="5" max="5" width="13.42578125" style="458" bestFit="1" customWidth="1"/>
    <col min="6" max="6" width="11" style="458" bestFit="1" customWidth="1"/>
    <col min="7" max="16384" width="8.7109375" style="458"/>
  </cols>
  <sheetData>
    <row r="1" spans="2:6" ht="12.75" thickBot="1"/>
    <row r="2" spans="2:6" ht="12.75" thickBot="1">
      <c r="B2" s="459" t="s">
        <v>7</v>
      </c>
      <c r="C2" s="460" t="s">
        <v>8</v>
      </c>
      <c r="D2" s="461" t="s">
        <v>347</v>
      </c>
      <c r="E2" s="462" t="s">
        <v>349</v>
      </c>
      <c r="F2" s="458" t="s">
        <v>444</v>
      </c>
    </row>
    <row r="3" spans="2:6">
      <c r="B3" s="463" t="s">
        <v>15</v>
      </c>
      <c r="C3" s="464">
        <v>1</v>
      </c>
      <c r="D3" s="465">
        <v>852</v>
      </c>
      <c r="E3" s="466">
        <v>40487.040000000001</v>
      </c>
      <c r="F3" s="472">
        <f>E3/D3</f>
        <v>47.52</v>
      </c>
    </row>
    <row r="4" spans="2:6">
      <c r="B4" s="467" t="s">
        <v>15</v>
      </c>
      <c r="C4" s="468">
        <v>2</v>
      </c>
      <c r="D4" s="465">
        <v>3266</v>
      </c>
      <c r="E4" s="466">
        <v>178715.51999999999</v>
      </c>
      <c r="F4" s="472">
        <f t="shared" ref="F4:F21" si="0">E4/D4</f>
        <v>54.72</v>
      </c>
    </row>
    <row r="5" spans="2:6">
      <c r="B5" s="467" t="s">
        <v>15</v>
      </c>
      <c r="C5" s="468">
        <v>3</v>
      </c>
      <c r="D5" s="465">
        <v>7719</v>
      </c>
      <c r="E5" s="466">
        <v>487532.04</v>
      </c>
      <c r="F5" s="472">
        <f t="shared" si="0"/>
        <v>63.16</v>
      </c>
    </row>
    <row r="6" spans="2:6">
      <c r="B6" s="467" t="s">
        <v>15</v>
      </c>
      <c r="C6" s="468">
        <v>4</v>
      </c>
      <c r="D6" s="465">
        <v>2397.25</v>
      </c>
      <c r="E6" s="466">
        <v>179410.19</v>
      </c>
      <c r="F6" s="472">
        <f t="shared" si="0"/>
        <v>74.84</v>
      </c>
    </row>
    <row r="7" spans="2:6">
      <c r="B7" s="467" t="s">
        <v>17</v>
      </c>
      <c r="C7" s="468">
        <v>1</v>
      </c>
      <c r="D7" s="465">
        <v>2000</v>
      </c>
      <c r="E7" s="466">
        <v>241120</v>
      </c>
      <c r="F7" s="472">
        <f t="shared" si="0"/>
        <v>120.56</v>
      </c>
    </row>
    <row r="8" spans="2:6">
      <c r="B8" s="467" t="s">
        <v>17</v>
      </c>
      <c r="C8" s="468">
        <v>2</v>
      </c>
      <c r="D8" s="465">
        <v>0</v>
      </c>
      <c r="E8" s="466">
        <v>0</v>
      </c>
      <c r="F8" s="472">
        <v>141.08000000000001</v>
      </c>
    </row>
    <row r="9" spans="2:6">
      <c r="B9" s="467" t="s">
        <v>17</v>
      </c>
      <c r="C9" s="468">
        <v>3</v>
      </c>
      <c r="D9" s="465">
        <v>1270.8</v>
      </c>
      <c r="E9" s="466">
        <v>195550.704</v>
      </c>
      <c r="F9" s="472">
        <f t="shared" si="0"/>
        <v>153.88</v>
      </c>
    </row>
    <row r="10" spans="2:6">
      <c r="B10" s="467" t="s">
        <v>25</v>
      </c>
      <c r="C10" s="468">
        <v>1</v>
      </c>
      <c r="D10" s="465">
        <v>1980</v>
      </c>
      <c r="E10" s="466">
        <v>93456</v>
      </c>
      <c r="F10" s="472">
        <f t="shared" si="0"/>
        <v>47.2</v>
      </c>
    </row>
    <row r="11" spans="2:6">
      <c r="B11" s="467" t="s">
        <v>26</v>
      </c>
      <c r="C11" s="468">
        <v>2</v>
      </c>
      <c r="D11" s="465">
        <v>1208</v>
      </c>
      <c r="E11" s="466">
        <v>85574.720000000001</v>
      </c>
      <c r="F11" s="472">
        <f t="shared" si="0"/>
        <v>70.84</v>
      </c>
    </row>
    <row r="12" spans="2:6">
      <c r="B12" s="467" t="s">
        <v>27</v>
      </c>
      <c r="C12" s="468">
        <v>3</v>
      </c>
      <c r="D12" s="465">
        <v>1552</v>
      </c>
      <c r="E12" s="466">
        <v>144956.80000000002</v>
      </c>
      <c r="F12" s="472">
        <f t="shared" si="0"/>
        <v>93.4</v>
      </c>
    </row>
    <row r="13" spans="2:6">
      <c r="B13" s="467" t="s">
        <v>28</v>
      </c>
      <c r="C13" s="468">
        <v>1</v>
      </c>
      <c r="D13" s="465">
        <v>7480</v>
      </c>
      <c r="E13" s="466">
        <v>347969.60000000003</v>
      </c>
      <c r="F13" s="472">
        <f t="shared" si="0"/>
        <v>46.52</v>
      </c>
    </row>
    <row r="14" spans="2:6">
      <c r="B14" s="467" t="s">
        <v>28</v>
      </c>
      <c r="C14" s="468">
        <v>2</v>
      </c>
      <c r="D14" s="465">
        <v>12209</v>
      </c>
      <c r="E14" s="466">
        <v>615333.6</v>
      </c>
      <c r="F14" s="472">
        <f t="shared" si="0"/>
        <v>50.4</v>
      </c>
    </row>
    <row r="15" spans="2:6">
      <c r="B15" s="467" t="s">
        <v>28</v>
      </c>
      <c r="C15" s="468">
        <v>3</v>
      </c>
      <c r="D15" s="465">
        <v>35188</v>
      </c>
      <c r="E15" s="466">
        <v>1932524.96</v>
      </c>
      <c r="F15" s="472">
        <f t="shared" si="0"/>
        <v>54.92</v>
      </c>
    </row>
    <row r="16" spans="2:6">
      <c r="B16" s="467" t="s">
        <v>28</v>
      </c>
      <c r="C16" s="468">
        <v>4</v>
      </c>
      <c r="D16" s="465">
        <v>5652</v>
      </c>
      <c r="E16" s="466">
        <v>372353.75999999995</v>
      </c>
      <c r="F16" s="472">
        <f t="shared" si="0"/>
        <v>65.88</v>
      </c>
    </row>
    <row r="17" spans="2:6">
      <c r="B17" s="467" t="s">
        <v>28</v>
      </c>
      <c r="C17" s="468">
        <v>5</v>
      </c>
      <c r="D17" s="465">
        <v>13144</v>
      </c>
      <c r="E17" s="466">
        <v>1024180.48</v>
      </c>
      <c r="F17" s="472">
        <f t="shared" si="0"/>
        <v>77.92</v>
      </c>
    </row>
    <row r="18" spans="2:6">
      <c r="B18" s="467" t="s">
        <v>82</v>
      </c>
      <c r="C18" s="468">
        <v>1</v>
      </c>
      <c r="D18" s="465">
        <v>15257</v>
      </c>
      <c r="E18" s="466">
        <v>499819.31999999995</v>
      </c>
      <c r="F18" s="472">
        <f t="shared" si="0"/>
        <v>32.76</v>
      </c>
    </row>
    <row r="19" spans="2:6">
      <c r="B19" s="467" t="s">
        <v>81</v>
      </c>
      <c r="C19" s="468">
        <v>2</v>
      </c>
      <c r="D19" s="465">
        <v>4037.2</v>
      </c>
      <c r="E19" s="466">
        <v>159065.68</v>
      </c>
      <c r="F19" s="472">
        <f t="shared" si="0"/>
        <v>39.4</v>
      </c>
    </row>
    <row r="20" spans="2:6">
      <c r="B20" s="469" t="s">
        <v>94</v>
      </c>
      <c r="C20" s="470">
        <v>3</v>
      </c>
      <c r="D20" s="465">
        <v>5616</v>
      </c>
      <c r="E20" s="466">
        <v>223292.15999999997</v>
      </c>
      <c r="F20" s="472">
        <f t="shared" si="0"/>
        <v>39.76</v>
      </c>
    </row>
    <row r="21" spans="2:6">
      <c r="B21" s="469" t="s">
        <v>95</v>
      </c>
      <c r="C21" s="470">
        <v>4</v>
      </c>
      <c r="D21" s="465">
        <v>6968</v>
      </c>
      <c r="E21" s="466">
        <v>324151.36000000004</v>
      </c>
      <c r="F21" s="472">
        <f t="shared" si="0"/>
        <v>46.52</v>
      </c>
    </row>
    <row r="22" spans="2:6" ht="12.75" thickBot="1">
      <c r="D22" s="473">
        <f>SUM(D3:D21)</f>
        <v>127796.25</v>
      </c>
      <c r="E22" s="471">
        <f>SUM(E3:E21)</f>
        <v>7145493.9340000013</v>
      </c>
    </row>
    <row r="23" spans="2:6" ht="12.75" thickTop="1"/>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E346-06E4-4F40-B542-18FED5284CB9}">
  <dimension ref="A1:AUU299"/>
  <sheetViews>
    <sheetView workbookViewId="0">
      <selection activeCell="AG17" sqref="AG17:AG18"/>
    </sheetView>
  </sheetViews>
  <sheetFormatPr defaultRowHeight="15"/>
  <cols>
    <col min="1" max="1" width="40.7109375" customWidth="1"/>
    <col min="2" max="2" width="18.7109375" customWidth="1"/>
    <col min="4" max="43" width="18.7109375" customWidth="1"/>
    <col min="884" max="923" width="9.140625" style="250"/>
    <col min="1124" max="1243" width="9.140625" style="251"/>
  </cols>
  <sheetData>
    <row r="1" spans="1:43">
      <c r="A1" s="247">
        <v>15</v>
      </c>
      <c r="C1" s="248" t="s">
        <v>293</v>
      </c>
      <c r="E1" s="249">
        <f ca="1">IF(COUNT(E12:E299)=0,"-",AVERAGE(E12:OFFSET(E12,$A$1-1,0)))</f>
        <v>5697.7155685181315</v>
      </c>
      <c r="G1" s="249">
        <f ca="1">IF(COUNT(G12:G299)=0,"-",AVERAGE(G12:OFFSET(G12,$A$1-1,0)))</f>
        <v>6499.1322121820367</v>
      </c>
      <c r="I1" s="249" t="str">
        <f ca="1">IF(COUNT(I12:I299)=0,"-",AVERAGE(I12:OFFSET(I12,$A$1-1,0)))</f>
        <v>-</v>
      </c>
      <c r="K1" s="249">
        <f ca="1">IF(COUNT(K12:K299)=0,"-",AVERAGE(K12:OFFSET(K12,$A$1-1,0)))</f>
        <v>5063.272727272727</v>
      </c>
      <c r="M1" s="249">
        <f ca="1">IF(COUNT(M12:M299)=0,"-",AVERAGE(M12:OFFSET(M12,$A$1-1,0)))</f>
        <v>6845.7947127501902</v>
      </c>
      <c r="O1" s="249">
        <f ca="1">IF(COUNT(O12:O299)=0,"-",AVERAGE(O12:OFFSET(O12,$A$1-1,0)))</f>
        <v>876.65265236871937</v>
      </c>
      <c r="Q1" s="249">
        <f ca="1">IF(COUNT(Q12:Q299)=0,"-",AVERAGE(Q12:OFFSET(Q12,$A$1-1,0)))</f>
        <v>670.06788894274655</v>
      </c>
      <c r="S1" s="249">
        <f ca="1">IF(COUNT(S12:S299)=0,"-",AVERAGE(S12:OFFSET(S12,$A$1-1,0)))</f>
        <v>304.81778174858982</v>
      </c>
      <c r="U1" s="249">
        <f ca="1">IF(COUNT(U12:U299)=0,"-",AVERAGE(U12:OFFSET(U12,$A$1-1,0)))</f>
        <v>428.12678143883255</v>
      </c>
      <c r="W1" s="249">
        <f ca="1">IF(COUNT(W12:W299)=0,"-",AVERAGE(W12:OFFSET(W12,$A$1-1,0)))</f>
        <v>0.71827613727055073</v>
      </c>
      <c r="Y1" s="249" t="str">
        <f ca="1">IF(COUNT(Y12:Y299)=0,"-",AVERAGE(Y12:OFFSET(Y12,$A$1-1,0)))</f>
        <v>-</v>
      </c>
      <c r="AA1" s="249">
        <f ca="1">IF(COUNT(AA12:AA299)=0,"-",AVERAGE(AA12:OFFSET(AA12,$A$1-1,0)))</f>
        <v>40.046831586263117</v>
      </c>
      <c r="AC1" s="249">
        <f ca="1">IF(COUNT(AC12:AC299)=0,"-",AVERAGE(AC12:OFFSET(AC12,$A$1-1,0)))</f>
        <v>1482.7272727272727</v>
      </c>
      <c r="AE1" s="249" t="str">
        <f ca="1">IF(COUNT(AE12:AE299)=0,"-",AVERAGE(AE12:OFFSET(AE12,$A$1-1,0)))</f>
        <v>-</v>
      </c>
      <c r="AG1" s="249" t="str">
        <f ca="1">IF(COUNT(AG12:AG299)=0,"-",AVERAGE(AG12:OFFSET(AG12,$A$1-1,0)))</f>
        <v>-</v>
      </c>
      <c r="AI1" s="249" t="str">
        <f ca="1">IF(COUNT(AI12:AI299)=0,"-",AVERAGE(AI12:OFFSET(AI12,$A$1-1,0)))</f>
        <v>-</v>
      </c>
      <c r="AK1" s="249">
        <f ca="1">IF(COUNT(AK12:AK299)=0,"-",AVERAGE(AK12:OFFSET(AK12,$A$1-1,0)))</f>
        <v>139.33352316000526</v>
      </c>
      <c r="AM1" s="249" t="str">
        <f ca="1">IF(COUNT(AM12:AM299)=0,"-",AVERAGE(AM12:OFFSET(AM12,$A$1-1,0)))</f>
        <v>-</v>
      </c>
      <c r="AO1" s="249">
        <f ca="1">IF(COUNT(AO12:AO299)=0,"-",AVERAGE(AO12:OFFSET(AO12,$A$1-1,0)))</f>
        <v>1171.0014920705369</v>
      </c>
      <c r="AQ1" s="249">
        <f ca="1">IF(COUNT(AQ12:AQ299)=0,"-",AVERAGE(AQ12:OFFSET(AQ12,$A$1-1,0)))</f>
        <v>8447.6328545657652</v>
      </c>
    </row>
    <row r="2" spans="1:43">
      <c r="C2" s="248" t="s">
        <v>294</v>
      </c>
      <c r="E2" s="249">
        <f ca="1">IF(COUNT(E12:E299)=0,"-",E1-(2*_xlfn.STDEV.P(E12:OFFSET(E12,$A$1-1,0))))</f>
        <v>-3208.8317211792692</v>
      </c>
      <c r="G2" s="249">
        <f ca="1">IF(COUNT(G12:G299)=0,"-",G1-(2*_xlfn.STDEV.P(G12:OFFSET(G12,$A$1-1,0))))</f>
        <v>-16263.651390484683</v>
      </c>
      <c r="I2" s="249" t="str">
        <f ca="1">IF(COUNT(I12:I299)=0,"-",I1-(2*_xlfn.STDEV.P(I12:OFFSET(I12,$A$1-1,0))))</f>
        <v>-</v>
      </c>
      <c r="K2" s="249">
        <f ca="1">IF(COUNT(K12:K299)=0,"-",K1-(2*_xlfn.STDEV.P(K12:OFFSET(K12,$A$1-1,0))))</f>
        <v>5063.272727272727</v>
      </c>
      <c r="M2" s="249">
        <f ca="1">IF(COUNT(M12:M299)=0,"-",M1-(2*_xlfn.STDEV.P(M12:OFFSET(M12,$A$1-1,0))))</f>
        <v>-7643.6670531757227</v>
      </c>
      <c r="O2" s="249">
        <f ca="1">IF(COUNT(O12:O299)=0,"-",O1-(2*_xlfn.STDEV.P(O12:OFFSET(O12,$A$1-1,0))))</f>
        <v>-3123.5505123446915</v>
      </c>
      <c r="Q2" s="249">
        <f ca="1">IF(COUNT(Q12:Q299)=0,"-",Q1-(2*_xlfn.STDEV.P(Q12:OFFSET(Q12,$A$1-1,0))))</f>
        <v>-1228.7267370199065</v>
      </c>
      <c r="S2" s="249">
        <f ca="1">IF(COUNT(S12:S299)=0,"-",S1-(2*_xlfn.STDEV.P(S12:OFFSET(S12,$A$1-1,0))))</f>
        <v>-403.77852982599961</v>
      </c>
      <c r="U2" s="249">
        <f ca="1">IF(COUNT(U12:U299)=0,"-",U1-(2*_xlfn.STDEV.P(U12:OFFSET(U12,$A$1-1,0))))</f>
        <v>428.12678143883255</v>
      </c>
      <c r="W2" s="249">
        <f ca="1">IF(COUNT(W12:W299)=0,"-",W1-(2*_xlfn.STDEV.P(W12:OFFSET(W12,$A$1-1,0))))</f>
        <v>0.71827613727055073</v>
      </c>
      <c r="Y2" s="249" t="str">
        <f ca="1">IF(COUNT(Y12:Y299)=0,"-",Y1-(2*_xlfn.STDEV.P(Y12:OFFSET(Y12,$A$1-1,0))))</f>
        <v>-</v>
      </c>
      <c r="AA2" s="249">
        <f ca="1">IF(COUNT(AA12:AA299)=0,"-",AA1-(2*_xlfn.STDEV.P(AA12:OFFSET(AA12,$A$1-1,0))))</f>
        <v>5.078978125513558</v>
      </c>
      <c r="AC2" s="249">
        <f ca="1">IF(COUNT(AC12:AC299)=0,"-",AC1-(2*_xlfn.STDEV.P(AC12:OFFSET(AC12,$A$1-1,0))))</f>
        <v>1482.7272727272727</v>
      </c>
      <c r="AE2" s="249" t="str">
        <f ca="1">IF(COUNT(AE12:AE299)=0,"-",AE1-(2*_xlfn.STDEV.P(AE12:OFFSET(AE12,$A$1-1,0))))</f>
        <v>-</v>
      </c>
      <c r="AG2" s="249" t="str">
        <f ca="1">IF(COUNT(AG12:AG299)=0,"-",AG1-(2*_xlfn.STDEV.P(AG12:OFFSET(AG12,$A$1-1,0))))</f>
        <v>-</v>
      </c>
      <c r="AI2" s="249" t="str">
        <f ca="1">IF(COUNT(AI12:AI299)=0,"-",AI1-(2*_xlfn.STDEV.P(AI12:OFFSET(AI12,$A$1-1,0))))</f>
        <v>-</v>
      </c>
      <c r="AK2" s="249">
        <f ca="1">IF(COUNT(AK12:AK299)=0,"-",AK1-(2*_xlfn.STDEV.P(AK12:OFFSET(AK12,$A$1-1,0))))</f>
        <v>-237.41250688043283</v>
      </c>
      <c r="AM2" s="249" t="str">
        <f ca="1">IF(COUNT(AM12:AM299)=0,"-",AM1-(2*_xlfn.STDEV.P(AM12:OFFSET(AM12,$A$1-1,0))))</f>
        <v>-</v>
      </c>
      <c r="AO2" s="249">
        <f ca="1">IF(COUNT(AO12:AO299)=0,"-",AO1-(2*_xlfn.STDEV.P(AO12:OFFSET(AO12,$A$1-1,0))))</f>
        <v>-488.99455782870518</v>
      </c>
      <c r="AQ2" s="249">
        <f ca="1">IF(COUNT(AQ12:AQ299)=0,"-",AQ1-(2*_xlfn.STDEV.P(AQ12:OFFSET(AQ12,$A$1-1,0))))</f>
        <v>-12025.296051161897</v>
      </c>
    </row>
    <row r="3" spans="1:43">
      <c r="A3" s="561" t="s">
        <v>295</v>
      </c>
      <c r="C3" s="248" t="s">
        <v>296</v>
      </c>
      <c r="E3" s="249">
        <f ca="1">IF(COUNT(E12:E299)=0,"-",E1+(2*_xlfn.STDEV.P(E12:OFFSET(E12,$A$1-1,0))))</f>
        <v>14604.262858215532</v>
      </c>
      <c r="G3" s="249">
        <f ca="1">IF(COUNT(G12:G299)=0,"-",G1+(2*_xlfn.STDEV.P(G12:OFFSET(G12,$A$1-1,0))))</f>
        <v>29261.915814848759</v>
      </c>
      <c r="I3" s="249" t="str">
        <f ca="1">IF(COUNT(I12:I299)=0,"-",I1+(2*_xlfn.STDEV.P(I12:OFFSET(I12,$A$1-1,0))))</f>
        <v>-</v>
      </c>
      <c r="K3" s="249">
        <f ca="1">IF(COUNT(K12:K299)=0,"-",K1+(2*_xlfn.STDEV.P(K12:OFFSET(K12,$A$1-1,0))))</f>
        <v>5063.272727272727</v>
      </c>
      <c r="M3" s="249">
        <f ca="1">IF(COUNT(M12:M299)=0,"-",M1+(2*_xlfn.STDEV.P(M12:OFFSET(M12,$A$1-1,0))))</f>
        <v>21335.256478676103</v>
      </c>
      <c r="O3" s="249">
        <f ca="1">IF(COUNT(O12:O299)=0,"-",O1+(2*_xlfn.STDEV.P(O12:OFFSET(O12,$A$1-1,0))))</f>
        <v>4876.8558170821307</v>
      </c>
      <c r="Q3" s="249">
        <f ca="1">IF(COUNT(Q12:Q299)=0,"-",Q1+(2*_xlfn.STDEV.P(Q12:OFFSET(Q12,$A$1-1,0))))</f>
        <v>2568.8625149053996</v>
      </c>
      <c r="S3" s="249">
        <f ca="1">IF(COUNT(S12:S299)=0,"-",S1+(2*_xlfn.STDEV.P(S12:OFFSET(S12,$A$1-1,0))))</f>
        <v>1013.4140933231793</v>
      </c>
      <c r="U3" s="249">
        <f ca="1">IF(COUNT(U12:U299)=0,"-",U1+(2*_xlfn.STDEV.P(U12:OFFSET(U12,$A$1-1,0))))</f>
        <v>428.12678143883255</v>
      </c>
      <c r="W3" s="249">
        <f ca="1">IF(COUNT(W12:W299)=0,"-",W1+(2*_xlfn.STDEV.P(W12:OFFSET(W12,$A$1-1,0))))</f>
        <v>0.71827613727055073</v>
      </c>
      <c r="Y3" s="249" t="str">
        <f ca="1">IF(COUNT(Y12:Y299)=0,"-",Y1+(2*_xlfn.STDEV.P(Y12:OFFSET(Y12,$A$1-1,0))))</f>
        <v>-</v>
      </c>
      <c r="AA3" s="249">
        <f ca="1">IF(COUNT(AA12:AA299)=0,"-",AA1+(2*_xlfn.STDEV.P(AA12:OFFSET(AA12,$A$1-1,0))))</f>
        <v>75.014685047012676</v>
      </c>
      <c r="AC3" s="249">
        <f ca="1">IF(COUNT(AC12:AC299)=0,"-",AC1+(2*_xlfn.STDEV.P(AC12:OFFSET(AC12,$A$1-1,0))))</f>
        <v>1482.7272727272727</v>
      </c>
      <c r="AE3" s="249" t="str">
        <f ca="1">IF(COUNT(AE12:AE299)=0,"-",AE1+(2*_xlfn.STDEV.P(AE12:OFFSET(AE12,$A$1-1,0))))</f>
        <v>-</v>
      </c>
      <c r="AG3" s="249" t="str">
        <f ca="1">IF(COUNT(AG12:AG299)=0,"-",AG1+(2*_xlfn.STDEV.P(AG12:OFFSET(AG12,$A$1-1,0))))</f>
        <v>-</v>
      </c>
      <c r="AI3" s="249" t="str">
        <f ca="1">IF(COUNT(AI12:AI299)=0,"-",AI1+(2*_xlfn.STDEV.P(AI12:OFFSET(AI12,$A$1-1,0))))</f>
        <v>-</v>
      </c>
      <c r="AK3" s="249">
        <f ca="1">IF(COUNT(AK12:AK299)=0,"-",AK1+(2*_xlfn.STDEV.P(AK12:OFFSET(AK12,$A$1-1,0))))</f>
        <v>516.07955320044334</v>
      </c>
      <c r="AM3" s="249" t="str">
        <f ca="1">IF(COUNT(AM12:AM299)=0,"-",AM1+(2*_xlfn.STDEV.P(AM12:OFFSET(AM12,$A$1-1,0))))</f>
        <v>-</v>
      </c>
      <c r="AO3" s="249">
        <f ca="1">IF(COUNT(AO12:AO299)=0,"-",AO1+(2*_xlfn.STDEV.P(AO12:OFFSET(AO12,$A$1-1,0))))</f>
        <v>2830.9975419697789</v>
      </c>
      <c r="AQ3" s="249">
        <f ca="1">IF(COUNT(AQ12:AQ299)=0,"-",AQ1+(2*_xlfn.STDEV.P(AQ12:OFFSET(AQ12,$A$1-1,0))))</f>
        <v>28920.561760293429</v>
      </c>
    </row>
    <row r="4" spans="1:43">
      <c r="A4" s="561"/>
      <c r="C4" s="248" t="s">
        <v>297</v>
      </c>
      <c r="E4" s="252">
        <f ca="1">IF(COUNT(E12:E299)=0,"-",AVERAGEIFS(E12:E299, E12:E299, "&gt;="&amp;E2,E12:E299,"&lt;="&amp;E3))</f>
        <v>4803.5154941642704</v>
      </c>
      <c r="G4" s="252">
        <f ca="1">IF(COUNT(G12:G299)=0,"-",AVERAGEIFS(G12:G299, G12:G299, "&gt;="&amp;G2,G12:G299,"&lt;="&amp;G3))</f>
        <v>2247.5391442161467</v>
      </c>
      <c r="I4" s="252" t="str">
        <f>IF(COUNT(I12:I299)=0,"-",AVERAGEIFS(I12:I299, I12:I299, "&gt;="&amp;I2,I12:I299,"&lt;="&amp;I3))</f>
        <v>-</v>
      </c>
      <c r="K4" s="252">
        <f ca="1">IF(COUNT(K12:K299)=0,"-",AVERAGEIFS(K12:K299, K12:K299, "&gt;="&amp;K2,K12:K299,"&lt;="&amp;K3))</f>
        <v>5063.272727272727</v>
      </c>
      <c r="M4" s="252">
        <f ca="1">IF(COUNT(M12:M299)=0,"-",AVERAGEIFS(M12:M299, M12:M299, "&gt;="&amp;M2,M12:M299,"&lt;="&amp;M3))</f>
        <v>6845.7947127501902</v>
      </c>
      <c r="O4" s="252">
        <f ca="1">IF(COUNT(O12:O299)=0,"-",AVERAGEIFS(O12:O299, O12:O299, "&gt;="&amp;O2,O12:O299,"&lt;="&amp;O3))</f>
        <v>121.6804122309172</v>
      </c>
      <c r="Q4" s="252">
        <f ca="1">IF(COUNT(Q12:Q299)=0,"-",AVERAGEIFS(Q12:Q299, Q12:Q299, "&gt;="&amp;Q2,Q12:Q299,"&lt;="&amp;Q3))</f>
        <v>455.20660499811351</v>
      </c>
      <c r="S4" s="252">
        <f ca="1">IF(COUNT(S12:S299)=0,"-",AVERAGEIFS(S12:S299, S12:S299, "&gt;="&amp;S2,S12:S299,"&lt;="&amp;S3))</f>
        <v>304.81778174858982</v>
      </c>
      <c r="U4" s="252">
        <f ca="1">IF(COUNT(U12:U299)=0,"-",AVERAGEIFS(U12:U299, U12:U299, "&gt;="&amp;U2,U12:U299,"&lt;="&amp;U3))</f>
        <v>428.12678143883255</v>
      </c>
      <c r="W4" s="252">
        <f ca="1">IF(COUNT(W12:W299)=0,"-",AVERAGEIFS(W12:W299, W12:W299, "&gt;="&amp;W2,W12:W299,"&lt;="&amp;W3))</f>
        <v>0.71827613727055073</v>
      </c>
      <c r="Y4" s="252" t="str">
        <f>IF(COUNT(Y12:Y299)=0,"-",AVERAGEIFS(Y12:Y299, Y12:Y299, "&gt;="&amp;Y2,Y12:Y299,"&lt;="&amp;Y3))</f>
        <v>-</v>
      </c>
      <c r="AA4" s="252">
        <f ca="1">IF(COUNT(AA12:AA299)=0,"-",AVERAGEIFS(AA12:AA299, AA12:AA299, "&gt;="&amp;AA2,AA12:AA299,"&lt;="&amp;AA3))</f>
        <v>40.046831586263117</v>
      </c>
      <c r="AC4" s="252">
        <f ca="1">IF(COUNT(AC12:AC299)=0,"-",AVERAGEIFS(AC12:AC299, AC12:AC299, "&gt;="&amp;AC2,AC12:AC299,"&lt;="&amp;AC3))</f>
        <v>1482.7272727272727</v>
      </c>
      <c r="AE4" s="252" t="str">
        <f>IF(COUNT(AE12:AE299)=0,"-",AVERAGEIFS(AE12:AE299, AE12:AE299, "&gt;="&amp;AE2,AE12:AE299,"&lt;="&amp;AE3))</f>
        <v>-</v>
      </c>
      <c r="AG4" s="252" t="str">
        <f>IF(COUNT(AG12:AG299)=0,"-",AVERAGEIFS(AG12:AG299, AG12:AG299, "&gt;="&amp;AG2,AG12:AG299,"&lt;="&amp;AG3))</f>
        <v>-</v>
      </c>
      <c r="AI4" s="252" t="str">
        <f>IF(COUNT(AI12:AI299)=0,"-",AVERAGEIFS(AI12:AI299, AI12:AI299, "&gt;="&amp;AI2,AI12:AI299,"&lt;="&amp;AI3))</f>
        <v>-</v>
      </c>
      <c r="AK4" s="252">
        <f ca="1">IF(COUNT(AK12:AK299)=0,"-",AVERAGEIFS(AK12:AK299, AK12:AK299, "&gt;="&amp;AK2,AK12:AK299,"&lt;="&amp;AK3))</f>
        <v>91.774902276549042</v>
      </c>
      <c r="AM4" s="252" t="str">
        <f>IF(COUNT(AM12:AM299)=0,"-",AVERAGEIFS(AM12:AM299, AM12:AM299, "&gt;="&amp;AM2,AM12:AM299,"&lt;="&amp;AM3))</f>
        <v>-</v>
      </c>
      <c r="AO4" s="252">
        <f ca="1">IF(COUNT(AO12:AO299)=0,"-",AVERAGEIFS(AO12:AO299, AO12:AO299, "&gt;="&amp;AO2,AO12:AO299,"&lt;="&amp;AO3))</f>
        <v>1171.0014920705369</v>
      </c>
      <c r="AQ4" s="252">
        <f ca="1">IF(COUNT(AQ12:AQ299)=0,"-",AVERAGEIFS(AQ12:AQ299, AQ12:AQ299, "&gt;="&amp;AQ2,AQ12:AQ299,"&lt;="&amp;AQ3))</f>
        <v>5679.9138705187925</v>
      </c>
    </row>
    <row r="5" spans="1:43">
      <c r="A5" s="561"/>
      <c r="C5" s="248" t="s">
        <v>298</v>
      </c>
      <c r="E5" s="253">
        <f ca="1">IF(COUNT(E12:E299)=0,"-",SUMIFS(D12:D299,E12:E299,"&gt;="&amp;E2,E12:E299,"&lt;="&amp;E3)/SUMIFS($B12:$B299,E12:E299,"&gt;="&amp;E2,E12:E299,"&lt;="&amp;E3))</f>
        <v>5047.298478393529</v>
      </c>
      <c r="G5" s="253">
        <f ca="1">IF(COUNT(G12:G299)=0,"-",SUMIFS(F12:F299,G12:G299,"&gt;="&amp;G2,G12:G299,"&lt;="&amp;G3)/SUMIFS($B12:$B299,G12:G299,"&gt;="&amp;G2,G12:G299,"&lt;="&amp;G3))</f>
        <v>1851.0018077734258</v>
      </c>
      <c r="I5" s="253" t="str">
        <f>IF(COUNT(I12:I299)=0,"-",SUMIFS(H12:H299,I12:I299,"&gt;="&amp;I2,I12:I299,"&lt;="&amp;I3)/SUMIFS($B12:$B299,I12:I299,"&gt;="&amp;I2,I12:I299,"&lt;="&amp;I3))</f>
        <v>-</v>
      </c>
      <c r="K5" s="253">
        <f ca="1">IF(COUNT(K12:K299)=0,"-",SUMIFS(J12:J299,K12:K299,"&gt;="&amp;K2,K12:K299,"&lt;="&amp;K3)/SUMIFS($B12:$B299,K12:K299,"&gt;="&amp;K2,K12:K299,"&lt;="&amp;K3))</f>
        <v>5063.272727272727</v>
      </c>
      <c r="M5" s="253">
        <f ca="1">IF(COUNT(M12:M299)=0,"-",SUMIFS(L12:L299,M12:M299,"&gt;="&amp;M2,M12:M299,"&lt;="&amp;M3)/SUMIFS($B12:$B299,M12:M299,"&gt;="&amp;M2,M12:M299,"&lt;="&amp;M3))</f>
        <v>13639.18038219375</v>
      </c>
      <c r="O5" s="253">
        <f ca="1">IF(COUNT(O12:O299)=0,"-",SUMIFS(N12:N299,O12:O299,"&gt;="&amp;O2,O12:O299,"&lt;="&amp;O3)/SUMIFS($B12:$B299,O12:O299,"&gt;="&amp;O2,O12:O299,"&lt;="&amp;O3))</f>
        <v>68.430968433956494</v>
      </c>
      <c r="Q5" s="253">
        <f ca="1">IF(COUNT(Q12:Q299)=0,"-",SUMIFS(P12:P299,Q12:Q299,"&gt;="&amp;Q2,Q12:Q299,"&lt;="&amp;Q3)/SUMIFS($B12:$B299,Q12:Q299,"&gt;="&amp;Q2,Q12:Q299,"&lt;="&amp;Q3))</f>
        <v>199.24103436464029</v>
      </c>
      <c r="S5" s="253">
        <f ca="1">IF(COUNT(S12:S299)=0,"-",SUMIFS(R12:R299,S12:S299,"&gt;="&amp;S2,S12:S299,"&lt;="&amp;S3)/SUMIFS($B12:$B299,S12:S299,"&gt;="&amp;S2,S12:S299,"&lt;="&amp;S3))</f>
        <v>557.13047591723546</v>
      </c>
      <c r="U5" s="253">
        <f ca="1">IF(COUNT(U12:U299)=0,"-",SUMIFS(T12:T299,U12:U299,"&gt;="&amp;U2,U12:U299,"&lt;="&amp;U3)/SUMIFS($B12:$B299,U12:U299,"&gt;="&amp;U2,U12:U299,"&lt;="&amp;U3))</f>
        <v>428.12678143883255</v>
      </c>
      <c r="W5" s="253">
        <f ca="1">IF(COUNT(W12:W299)=0,"-",SUMIFS(V12:V299,W12:W299,"&gt;="&amp;W2,W12:W299,"&lt;="&amp;W3)/SUMIFS($B12:$B299,W12:W299,"&gt;="&amp;W2,W12:W299,"&lt;="&amp;W3))</f>
        <v>0.71827613727055073</v>
      </c>
      <c r="Y5" s="253" t="str">
        <f>IF(COUNT(Y12:Y299)=0,"-",SUMIFS(X12:X299,Y12:Y299,"&gt;="&amp;Y2,Y12:Y299,"&lt;="&amp;Y3)/SUMIFS($B12:$B299,Y12:Y299,"&gt;="&amp;Y2,Y12:Y299,"&lt;="&amp;Y3))</f>
        <v>-</v>
      </c>
      <c r="AA5" s="253">
        <f ca="1">IF(COUNT(AA12:AA299)=0,"-",SUMIFS(Z12:Z299,AA12:AA299,"&gt;="&amp;AA2,AA12:AA299,"&lt;="&amp;AA3)/SUMIFS($B12:$B299,AA12:AA299,"&gt;="&amp;AA2,AA12:AA299,"&lt;="&amp;AA3))</f>
        <v>48.234773305788174</v>
      </c>
      <c r="AC5" s="253">
        <f ca="1">IF(COUNT(AC12:AC299)=0,"-",SUMIFS(AB12:AB299,AC12:AC299,"&gt;="&amp;AC2,AC12:AC299,"&lt;="&amp;AC3)/SUMIFS($B12:$B299,AC12:AC299,"&gt;="&amp;AC2,AC12:AC299,"&lt;="&amp;AC3))</f>
        <v>1482.7272727272727</v>
      </c>
      <c r="AE5" s="253" t="str">
        <f>IF(COUNT(AE12:AE299)=0,"-",SUMIFS(AD12:AD299,AE12:AE299,"&gt;="&amp;AE2,AE12:AE299,"&lt;="&amp;AE3)/SUMIFS($B12:$B299,AE12:AE299,"&gt;="&amp;AE2,AE12:AE299,"&lt;="&amp;AE3))</f>
        <v>-</v>
      </c>
      <c r="AG5" s="253" t="str">
        <f>IF(COUNT(AG12:AG299)=0,"-",SUMIFS(AF12:AF299,AG12:AG299,"&gt;="&amp;AG2,AG12:AG299,"&lt;="&amp;AG3)/SUMIFS($B12:$B299,AG12:AG299,"&gt;="&amp;AG2,AG12:AG299,"&lt;="&amp;AG3))</f>
        <v>-</v>
      </c>
      <c r="AI5" s="253" t="str">
        <f>IF(COUNT(AI12:AI299)=0,"-",SUMIFS(AH12:AH299,AI12:AI299,"&gt;="&amp;AI2,AI12:AI299,"&lt;="&amp;AI3)/SUMIFS($B12:$B299,AI12:AI299,"&gt;="&amp;AI2,AI12:AI299,"&lt;="&amp;AI3))</f>
        <v>-</v>
      </c>
      <c r="AK5" s="253">
        <f ca="1">IF(COUNT(AK12:AK299)=0,"-",SUMIFS(AJ12:AJ299,AK12:AK299,"&gt;="&amp;AK2,AK12:AK299,"&lt;="&amp;AK3)/SUMIFS($B12:$B299,AK12:AK299,"&gt;="&amp;AK2,AK12:AK299,"&lt;="&amp;AK3))</f>
        <v>302.17499721112142</v>
      </c>
      <c r="AM5" s="253" t="str">
        <f>IF(COUNT(AM12:AM299)=0,"-",SUMIFS(AL12:AL299,AM12:AM299,"&gt;="&amp;AM2,AM12:AM299,"&lt;="&amp;AM3)/SUMIFS($B12:$B299,AM12:AM299,"&gt;="&amp;AM2,AM12:AM299,"&lt;="&amp;AM3))</f>
        <v>-</v>
      </c>
      <c r="AO5" s="253">
        <f ca="1">IF(COUNT(AO12:AO299)=0,"-",SUMIFS(AN12:AN299,AO12:AO299,"&gt;="&amp;AO2,AO12:AO299,"&lt;="&amp;AO3)/SUMIFS($B12:$B299,AO12:AO299,"&gt;="&amp;AO2,AO12:AO299,"&lt;="&amp;AO3))</f>
        <v>204.32904781036564</v>
      </c>
      <c r="AQ5" s="253">
        <f ca="1">IF(COUNT(AQ12:AQ299)=0,"-",SUMIFS(AP12:AP299,AQ12:AQ299,"&gt;="&amp;AQ2,AQ12:AQ299,"&lt;="&amp;AQ3)/SUMIFS($B12:$B299,AQ12:AQ299,"&gt;="&amp;AQ2,AQ12:AQ299,"&lt;="&amp;AQ3))</f>
        <v>12409.452866129426</v>
      </c>
    </row>
    <row r="6" spans="1:43">
      <c r="A6" s="561"/>
      <c r="C6" s="248" t="s">
        <v>299</v>
      </c>
      <c r="E6" s="254">
        <f ca="1">IF(COUNT(E12:E299)=0,"-",SUMIFS(E12:E299, E12:E299, "&gt;="&amp;E2,E12:E299,"&lt;="&amp;E3)/($A$1-COUNTIF(E12:E299,"&lt;"&amp;E$2)-COUNTIF(E12:E299,"&gt;"&amp;E$3)))</f>
        <v>3431.0824958316216</v>
      </c>
      <c r="G6" s="254">
        <f ca="1">IF(COUNT(G12:G299)=0,"-",SUMIFS(G12:G299, G12:G299, "&gt;="&amp;G2,G12:G299,"&lt;="&amp;G3)/($A$1-COUNTIF(G12:G299,"&lt;"&amp;G$2)-COUNTIF(G12:G299,"&gt;"&amp;G$3)))</f>
        <v>1123.7695721080734</v>
      </c>
      <c r="I6" s="254" t="str">
        <f>IF(COUNT(I12:I299)=0,"-",SUMIFS(I12:I299, I12:I299, "&gt;="&amp;I2,I12:I299,"&lt;="&amp;I3)/($A$1-COUNTIF(I12:I299,"&lt;"&amp;I$2)-COUNTIF(I12:I299,"&gt;"&amp;I$3)))</f>
        <v>-</v>
      </c>
      <c r="K6" s="254">
        <f ca="1">IF(COUNT(K12:K299)=0,"-",SUMIFS(K12:K299, K12:K299, "&gt;="&amp;K2,K12:K299,"&lt;="&amp;K3)/($A$1-COUNTIF(K12:K299,"&lt;"&amp;K$2)-COUNTIF(K12:K299,"&gt;"&amp;K$3)))</f>
        <v>337.55151515151516</v>
      </c>
      <c r="M6" s="254">
        <f ca="1">IF(COUNT(M12:M299)=0,"-",SUMIFS(M12:M299, M12:M299, "&gt;="&amp;M2,M12:M299,"&lt;="&amp;M3)/($A$1-COUNTIF(M12:M299,"&lt;"&amp;M$2)-COUNTIF(M12:M299,"&gt;"&amp;M$3)))</f>
        <v>912.77262836669206</v>
      </c>
      <c r="O6" s="254">
        <f ca="1">IF(COUNT(O12:O299)=0,"-",SUMIFS(O12:O299, O12:O299, "&gt;="&amp;O2,O12:O299,"&lt;="&amp;O3)/($A$1-COUNTIF(O12:O299,"&lt;"&amp;O$2)-COUNTIF(O12:O299,"&gt;"&amp;O$3)))</f>
        <v>60.840206115458599</v>
      </c>
      <c r="Q6" s="254">
        <f ca="1">IF(COUNT(Q12:Q299)=0,"-",SUMIFS(Q12:Q299, Q12:Q299, "&gt;="&amp;Q2,Q12:Q299,"&lt;="&amp;Q3)/($A$1-COUNTIF(Q12:Q299,"&lt;"&amp;Q$2)-COUNTIF(Q12:Q299,"&gt;"&amp;Q$3)))</f>
        <v>292.63281749878723</v>
      </c>
      <c r="S6" s="254">
        <f ca="1">IF(COUNT(S12:S299)=0,"-",SUMIFS(S12:S299, S12:S299, "&gt;="&amp;S2,S12:S299,"&lt;="&amp;S3)/($A$1-COUNTIF(S12:S299,"&lt;"&amp;S$2)-COUNTIF(S12:S299,"&gt;"&amp;S$3)))</f>
        <v>101.60592724952994</v>
      </c>
      <c r="U6" s="254">
        <f ca="1">IF(COUNT(U12:U299)=0,"-",SUMIFS(U12:U299, U12:U299, "&gt;="&amp;U2,U12:U299,"&lt;="&amp;U3)/($A$1-COUNTIF(U12:U299,"&lt;"&amp;U$2)-COUNTIF(U12:U299,"&gt;"&amp;U$3)))</f>
        <v>28.541785429255505</v>
      </c>
      <c r="W6" s="254">
        <f ca="1">IF(COUNT(W12:W299)=0,"-",SUMIFS(W12:W299, W12:W299, "&gt;="&amp;W2,W12:W299,"&lt;="&amp;W3)/($A$1-COUNTIF(W12:W299,"&lt;"&amp;W$2)-COUNTIF(W12:W299,"&gt;"&amp;W$3)))</f>
        <v>4.7885075818036714E-2</v>
      </c>
      <c r="Y6" s="254" t="str">
        <f>IF(COUNT(Y12:Y299)=0,"-",SUMIFS(Y12:Y299, Y12:Y299, "&gt;="&amp;Y2,Y12:Y299,"&lt;="&amp;Y3)/($A$1-COUNTIF(Y12:Y299,"&lt;"&amp;Y$2)-COUNTIF(Y12:Y299,"&gt;"&amp;Y$3)))</f>
        <v>-</v>
      </c>
      <c r="AA6" s="254">
        <f ca="1">IF(COUNT(AA12:AA299)=0,"-",SUMIFS(AA12:AA299, AA12:AA299, "&gt;="&amp;AA2,AA12:AA299,"&lt;="&amp;AA3)/($A$1-COUNTIF(AA12:AA299,"&lt;"&amp;AA$2)-COUNTIF(AA12:AA299,"&gt;"&amp;AA$3)))</f>
        <v>8.0093663172526224</v>
      </c>
      <c r="AC6" s="254">
        <f ca="1">IF(COUNT(AC12:AC299)=0,"-",SUMIFS(AC12:AC299, AC12:AC299, "&gt;="&amp;AC2,AC12:AC299,"&lt;="&amp;AC3)/($A$1-COUNTIF(AC12:AC299,"&lt;"&amp;AC$2)-COUNTIF(AC12:AC299,"&gt;"&amp;AC$3)))</f>
        <v>98.848484848484844</v>
      </c>
      <c r="AE6" s="254" t="str">
        <f>IF(COUNT(AE12:AE299)=0,"-",SUMIFS(AE12:AE299, AE12:AE299, "&gt;="&amp;AE2,AE12:AE299,"&lt;="&amp;AE3)/($A$1-COUNTIF(AE12:AE299,"&lt;"&amp;AE$2)-COUNTIF(AE12:AE299,"&gt;"&amp;AE$3)))</f>
        <v>-</v>
      </c>
      <c r="AG6" s="254" t="str">
        <f>IF(COUNT(AG12:AG299)=0,"-",SUMIFS(AG12:AG299, AG12:AG299, "&gt;="&amp;AG2,AG12:AG299,"&lt;="&amp;AG3)/($A$1-COUNTIF(AG12:AG299,"&lt;"&amp;AG$2)-COUNTIF(AG12:AG299,"&gt;"&amp;AG$3)))</f>
        <v>-</v>
      </c>
      <c r="AI6" s="254" t="str">
        <f>IF(COUNT(AI12:AI299)=0,"-",SUMIFS(AI12:AI299, AI12:AI299, "&gt;="&amp;AI2,AI12:AI299,"&lt;="&amp;AI3)/($A$1-COUNTIF(AI12:AI299,"&lt;"&amp;AI$2)-COUNTIF(AI12:AI299,"&gt;"&amp;AI$3)))</f>
        <v>-</v>
      </c>
      <c r="AK6" s="254">
        <f ca="1">IF(COUNT(AK12:AK299)=0,"-",SUMIFS(AK12:AK299, AK12:AK299, "&gt;="&amp;AK2,AK12:AK299,"&lt;="&amp;AK3)/($A$1-COUNTIF(AK12:AK299,"&lt;"&amp;AK$2)-COUNTIF(AK12:AK299,"&gt;"&amp;AK$3)))</f>
        <v>58.998151463495809</v>
      </c>
      <c r="AM6" s="254" t="str">
        <f>IF(COUNT(AM12:AM299)=0,"-",SUMIFS(AM12:AM299, AM12:AM299, "&gt;="&amp;AM2,AM12:AM299,"&lt;="&amp;AM3)/($A$1-COUNTIF(AM12:AM299,"&lt;"&amp;AM$2)-COUNTIF(AM12:AM299,"&gt;"&amp;AM$3)))</f>
        <v>-</v>
      </c>
      <c r="AO6" s="254">
        <f ca="1">IF(COUNT(AO12:AO299)=0,"-",SUMIFS(AO12:AO299, AO12:AO299, "&gt;="&amp;AO2,AO12:AO299,"&lt;="&amp;AO3)/($A$1-COUNTIF(AO12:AO299,"&lt;"&amp;AO$2)-COUNTIF(AO12:AO299,"&gt;"&amp;AO$3)))</f>
        <v>234.20029841410738</v>
      </c>
      <c r="AQ6" s="254">
        <f ca="1">IF(COUNT(AQ12:AQ299)=0,"-",SUMIFS(AQ12:AQ299, AQ12:AQ299, "&gt;="&amp;AQ2,AQ12:AQ299,"&lt;="&amp;AQ3)/($A$1-COUNTIF(AQ12:AQ299,"&lt;"&amp;AQ$2)-COUNTIF(AQ12:AQ299,"&gt;"&amp;AQ$3)))</f>
        <v>4057.081336084852</v>
      </c>
    </row>
    <row r="9" spans="1:43">
      <c r="D9" t="s">
        <v>234</v>
      </c>
      <c r="E9" s="255"/>
      <c r="F9" t="s">
        <v>235</v>
      </c>
      <c r="G9" s="255"/>
      <c r="H9" t="s">
        <v>236</v>
      </c>
      <c r="I9" s="255"/>
      <c r="J9" t="s">
        <v>300</v>
      </c>
      <c r="K9" s="255"/>
      <c r="L9" t="s">
        <v>237</v>
      </c>
      <c r="M9" s="255"/>
      <c r="N9" t="s">
        <v>238</v>
      </c>
      <c r="O9" s="255"/>
      <c r="P9" t="s">
        <v>239</v>
      </c>
      <c r="Q9" s="255"/>
      <c r="R9" t="s">
        <v>301</v>
      </c>
      <c r="S9" s="255"/>
      <c r="T9" t="s">
        <v>302</v>
      </c>
      <c r="U9" s="255"/>
      <c r="V9" t="s">
        <v>303</v>
      </c>
      <c r="W9" s="255"/>
      <c r="X9" t="s">
        <v>304</v>
      </c>
      <c r="Y9" s="255"/>
      <c r="Z9" t="s">
        <v>305</v>
      </c>
      <c r="AA9" s="255"/>
      <c r="AB9" t="s">
        <v>306</v>
      </c>
      <c r="AC9" s="255"/>
      <c r="AD9" t="s">
        <v>307</v>
      </c>
      <c r="AE9" s="255"/>
      <c r="AF9" t="s">
        <v>308</v>
      </c>
      <c r="AG9" s="255"/>
      <c r="AH9" t="s">
        <v>309</v>
      </c>
      <c r="AI9" s="255"/>
      <c r="AJ9" t="s">
        <v>240</v>
      </c>
      <c r="AK9" s="255"/>
      <c r="AL9" t="s">
        <v>310</v>
      </c>
      <c r="AM9" s="255"/>
      <c r="AN9" t="s">
        <v>241</v>
      </c>
      <c r="AO9" s="255"/>
      <c r="AP9" t="s">
        <v>311</v>
      </c>
      <c r="AQ9" s="255"/>
    </row>
    <row r="10" spans="1:43" ht="75">
      <c r="A10" s="51"/>
      <c r="B10" s="51"/>
      <c r="D10" s="51" t="s">
        <v>312</v>
      </c>
      <c r="E10" s="256" t="str">
        <f>D10&amp;"
per FTE"</f>
        <v>Total Occupancy
per FTE</v>
      </c>
      <c r="F10" s="51" t="s">
        <v>313</v>
      </c>
      <c r="G10" s="256" t="str">
        <f>F10&amp;"
per FTE"</f>
        <v>Direct Care Consultant 201
per FTE</v>
      </c>
      <c r="H10" s="51" t="s">
        <v>314</v>
      </c>
      <c r="I10" s="256" t="str">
        <f>H10&amp;"
per FTE"</f>
        <v>Temporary Help 202
per FTE</v>
      </c>
      <c r="J10" s="51" t="s">
        <v>315</v>
      </c>
      <c r="K10" s="256" t="str">
        <f>J10&amp;"
per FTE"</f>
        <v>Clients and Caregivers Reimb./Stipends 203
per FTE</v>
      </c>
      <c r="L10" s="51" t="s">
        <v>316</v>
      </c>
      <c r="M10" s="256" t="str">
        <f>L10&amp;"
per FTE"</f>
        <v>Subcontracted Direct Care 206
per FTE</v>
      </c>
      <c r="N10" s="51" t="s">
        <v>317</v>
      </c>
      <c r="O10" s="256" t="str">
        <f>N10&amp;"
per FTE"</f>
        <v>Staff Training 204
per FTE</v>
      </c>
      <c r="P10" s="51" t="s">
        <v>318</v>
      </c>
      <c r="Q10" s="256" t="str">
        <f>P10&amp;"
per FTE"</f>
        <v>Staff Mileage / Travel 205
per FTE</v>
      </c>
      <c r="R10" s="51" t="s">
        <v>319</v>
      </c>
      <c r="S10" s="256" t="str">
        <f>R10&amp;"
per FTE"</f>
        <v>Meals 207
per FTE</v>
      </c>
      <c r="T10" s="51" t="s">
        <v>320</v>
      </c>
      <c r="U10" s="256" t="str">
        <f>T10&amp;"
per FTE"</f>
        <v>Client Transportation 208
per FTE</v>
      </c>
      <c r="V10" s="51" t="s">
        <v>321</v>
      </c>
      <c r="W10" s="256" t="str">
        <f>V10&amp;"
per FTE"</f>
        <v>Vehicle Expenses 208
per FTE</v>
      </c>
      <c r="X10" s="51" t="s">
        <v>322</v>
      </c>
      <c r="Y10" s="256" t="str">
        <f>X10&amp;"
per FTE"</f>
        <v>Vehicle Depreciation 208
per FTE</v>
      </c>
      <c r="Z10" s="51" t="s">
        <v>323</v>
      </c>
      <c r="AA10" s="256" t="str">
        <f>Z10&amp;"
per FTE"</f>
        <v>Incidental Medical /Medicine/Pharmacy 209
per FTE</v>
      </c>
      <c r="AB10" s="51" t="s">
        <v>324</v>
      </c>
      <c r="AC10" s="256" t="str">
        <f>AB10&amp;"
per FTE"</f>
        <v>Client Personal Allowances 211
per FTE</v>
      </c>
      <c r="AD10" s="51" t="s">
        <v>325</v>
      </c>
      <c r="AE10" s="256" t="str">
        <f>AD10&amp;"
per FTE"</f>
        <v>Provision Material Goods/Svs./Benefits 212
per FTE</v>
      </c>
      <c r="AF10" s="51" t="s">
        <v>326</v>
      </c>
      <c r="AG10" s="256" t="str">
        <f>AF10&amp;"
per FTE"</f>
        <v>Direct Client Wages 214
per FTE</v>
      </c>
      <c r="AH10" s="51" t="s">
        <v>327</v>
      </c>
      <c r="AI10" s="256" t="str">
        <f>AH10&amp;"
per FTE"</f>
        <v>Other Commercial Prod. &amp; Svs. 214
per FTE</v>
      </c>
      <c r="AJ10" s="51" t="s">
        <v>328</v>
      </c>
      <c r="AK10" s="256" t="str">
        <f>AJ10&amp;"
per FTE"</f>
        <v>Program Supplies &amp; Materials 215
per FTE</v>
      </c>
      <c r="AL10" s="51" t="s">
        <v>329</v>
      </c>
      <c r="AM10" s="256" t="str">
        <f>AL10&amp;"
per FTE"</f>
        <v>Non Charitable Expenses
per FTE</v>
      </c>
      <c r="AN10" s="51" t="s">
        <v>330</v>
      </c>
      <c r="AO10" s="256" t="str">
        <f>AN10&amp;"
per FTE"</f>
        <v>Other Expense
per FTE</v>
      </c>
      <c r="AP10" s="51" t="s">
        <v>331</v>
      </c>
      <c r="AQ10" s="256" t="str">
        <f>AP10&amp;"
per FTE"</f>
        <v>Total Other Program Expense
per FTE</v>
      </c>
    </row>
    <row r="11" spans="1:43">
      <c r="A11" t="s">
        <v>252</v>
      </c>
      <c r="B11" t="s">
        <v>332</v>
      </c>
      <c r="D11" t="s">
        <v>333</v>
      </c>
      <c r="E11" s="255"/>
      <c r="F11" t="s">
        <v>333</v>
      </c>
      <c r="G11" s="255"/>
      <c r="H11" t="s">
        <v>333</v>
      </c>
      <c r="I11" s="255"/>
      <c r="J11" t="s">
        <v>333</v>
      </c>
      <c r="K11" s="255"/>
      <c r="L11" t="s">
        <v>333</v>
      </c>
      <c r="M11" s="255"/>
      <c r="N11" t="s">
        <v>333</v>
      </c>
      <c r="O11" s="255"/>
      <c r="P11" t="s">
        <v>333</v>
      </c>
      <c r="Q11" s="255"/>
      <c r="R11" t="s">
        <v>333</v>
      </c>
      <c r="S11" s="255"/>
      <c r="T11" t="s">
        <v>333</v>
      </c>
      <c r="U11" s="255"/>
      <c r="V11" t="s">
        <v>333</v>
      </c>
      <c r="W11" s="255"/>
      <c r="X11" t="s">
        <v>333</v>
      </c>
      <c r="Y11" s="255"/>
      <c r="Z11" t="s">
        <v>333</v>
      </c>
      <c r="AA11" s="255"/>
      <c r="AB11" t="s">
        <v>333</v>
      </c>
      <c r="AC11" s="255"/>
      <c r="AD11" t="s">
        <v>333</v>
      </c>
      <c r="AE11" s="255"/>
      <c r="AF11" t="s">
        <v>333</v>
      </c>
      <c r="AG11" s="255"/>
      <c r="AH11" t="s">
        <v>333</v>
      </c>
      <c r="AI11" s="255"/>
      <c r="AJ11" t="s">
        <v>333</v>
      </c>
      <c r="AK11" s="255"/>
      <c r="AL11" t="s">
        <v>333</v>
      </c>
      <c r="AM11" s="255"/>
      <c r="AN11" t="s">
        <v>333</v>
      </c>
      <c r="AO11" s="255"/>
      <c r="AP11" t="s">
        <v>333</v>
      </c>
      <c r="AQ11" s="255"/>
    </row>
    <row r="12" spans="1:43">
      <c r="A12" t="s">
        <v>255</v>
      </c>
      <c r="B12">
        <v>9.43</v>
      </c>
      <c r="D12" s="258">
        <v>20753</v>
      </c>
      <c r="E12" s="257">
        <f>IF(OR($B12=0,D12=0),"",D12/$B12)</f>
        <v>2200.7423117709441</v>
      </c>
      <c r="F12">
        <v>16254</v>
      </c>
      <c r="G12" s="257">
        <f>IF(OR($B12=0,F12=0),"",F12/$B12)</f>
        <v>1723.6479321314953</v>
      </c>
      <c r="I12" s="257" t="str">
        <f>IF(OR($B12=0,H12=0),"",H12/$B12)</f>
        <v/>
      </c>
      <c r="K12" s="257" t="str">
        <f>IF(OR($B12=0,J12=0),"",J12/$B12)</f>
        <v/>
      </c>
      <c r="M12" s="257" t="str">
        <f>IF(OR($B12=0,L12=0),"",L12/$B12)</f>
        <v/>
      </c>
      <c r="N12">
        <v>232</v>
      </c>
      <c r="O12" s="257">
        <f>IF(OR($B12=0,N12=0),"",N12/$B12)</f>
        <v>24.602332979851539</v>
      </c>
      <c r="P12">
        <v>1015</v>
      </c>
      <c r="Q12" s="257">
        <f>IF(OR($B12=0,P12=0),"",P12/$B12)</f>
        <v>107.63520678685047</v>
      </c>
      <c r="S12" s="257" t="str">
        <f>IF(OR($B12=0,R12=0),"",R12/$B12)</f>
        <v/>
      </c>
      <c r="U12" s="257" t="str">
        <f>IF(OR($B12=0,T12=0),"",T12/$B12)</f>
        <v/>
      </c>
      <c r="W12" s="257" t="str">
        <f>IF(OR($B12=0,V12=0),"",V12/$B12)</f>
        <v/>
      </c>
      <c r="Y12" s="257" t="str">
        <f>IF(OR($B12=0,X12=0),"",X12/$B12)</f>
        <v/>
      </c>
      <c r="AA12" s="257" t="str">
        <f>IF(OR($B12=0,Z12=0),"",Z12/$B12)</f>
        <v/>
      </c>
      <c r="AC12" s="257" t="str">
        <f>IF(OR($B12=0,AB12=0),"",AB12/$B12)</f>
        <v/>
      </c>
      <c r="AE12" s="257" t="str">
        <f>IF(OR($B12=0,AD12=0),"",AD12/$B12)</f>
        <v/>
      </c>
      <c r="AG12" s="257" t="str">
        <f>IF(OR($B12=0,AF12=0),"",AF12/$B12)</f>
        <v/>
      </c>
      <c r="AI12" s="257" t="str">
        <f>IF(OR($B12=0,AH12=0),"",AH12/$B12)</f>
        <v/>
      </c>
      <c r="AJ12">
        <v>2209</v>
      </c>
      <c r="AK12" s="257">
        <f>IF(OR($B12=0,AJ12=0),"",AJ12/$B12)</f>
        <v>234.25238600212089</v>
      </c>
      <c r="AM12" s="257" t="str">
        <f>IF(OR($B12=0,AL12=0),"",AL12/$B12)</f>
        <v/>
      </c>
      <c r="AN12">
        <v>15643</v>
      </c>
      <c r="AO12" s="257">
        <f>IF(OR($B12=0,AN12=0),"",AN12/$B12)</f>
        <v>1658.8547189819724</v>
      </c>
      <c r="AP12">
        <v>35353</v>
      </c>
      <c r="AQ12" s="257">
        <f>IF(OR($B12=0,AP12=0),"",AP12/$B12)</f>
        <v>3748.9925768822905</v>
      </c>
    </row>
    <row r="13" spans="1:43">
      <c r="B13">
        <v>2.42</v>
      </c>
      <c r="D13" s="258">
        <v>40</v>
      </c>
      <c r="E13" s="257">
        <f t="shared" ref="E13:G28" si="0">IF(OR($B13=0,D13=0),"",D13/$B13)</f>
        <v>16.528925619834713</v>
      </c>
      <c r="G13" s="257" t="str">
        <f t="shared" si="0"/>
        <v/>
      </c>
      <c r="I13" s="257" t="str">
        <f t="shared" ref="I13:I75" si="1">IF(OR($B13=0,H13=0),"",H13/$B13)</f>
        <v/>
      </c>
      <c r="K13" s="257" t="str">
        <f t="shared" ref="K13:K75" si="2">IF(OR($B13=0,J13=0),"",J13/$B13)</f>
        <v/>
      </c>
      <c r="M13" s="257" t="str">
        <f t="shared" ref="M13:M75" si="3">IF(OR($B13=0,L13=0),"",L13/$B13)</f>
        <v/>
      </c>
      <c r="N13">
        <v>243</v>
      </c>
      <c r="O13" s="257">
        <f t="shared" ref="O13:O75" si="4">IF(OR($B13=0,N13=0),"",N13/$B13)</f>
        <v>100.41322314049587</v>
      </c>
      <c r="Q13" s="257" t="str">
        <f t="shared" ref="Q13:Q75" si="5">IF(OR($B13=0,P13=0),"",P13/$B13)</f>
        <v/>
      </c>
      <c r="S13" s="257" t="str">
        <f t="shared" ref="S13:S75" si="6">IF(OR($B13=0,R13=0),"",R13/$B13)</f>
        <v/>
      </c>
      <c r="U13" s="257" t="str">
        <f t="shared" ref="U13:U75" si="7">IF(OR($B13=0,T13=0),"",T13/$B13)</f>
        <v/>
      </c>
      <c r="W13" s="257" t="str">
        <f t="shared" ref="W13:W75" si="8">IF(OR($B13=0,V13=0),"",V13/$B13)</f>
        <v/>
      </c>
      <c r="Y13" s="257" t="str">
        <f t="shared" ref="Y13:Y75" si="9">IF(OR($B13=0,X13=0),"",X13/$B13)</f>
        <v/>
      </c>
      <c r="AA13" s="257" t="str">
        <f t="shared" ref="AA13:AA75" si="10">IF(OR($B13=0,Z13=0),"",Z13/$B13)</f>
        <v/>
      </c>
      <c r="AC13" s="257" t="str">
        <f t="shared" ref="AC13:AC75" si="11">IF(OR($B13=0,AB13=0),"",AB13/$B13)</f>
        <v/>
      </c>
      <c r="AE13" s="257" t="str">
        <f t="shared" ref="AE13:AE75" si="12">IF(OR($B13=0,AD13=0),"",AD13/$B13)</f>
        <v/>
      </c>
      <c r="AG13" s="257" t="str">
        <f t="shared" ref="AG13:AG75" si="13">IF(OR($B13=0,AF13=0),"",AF13/$B13)</f>
        <v/>
      </c>
      <c r="AI13" s="257" t="str">
        <f t="shared" ref="AI13:AI75" si="14">IF(OR($B13=0,AH13=0),"",AH13/$B13)</f>
        <v/>
      </c>
      <c r="AJ13">
        <v>9</v>
      </c>
      <c r="AK13" s="257">
        <f t="shared" ref="AK13:AK75" si="15">IF(OR($B13=0,AJ13=0),"",AJ13/$B13)</f>
        <v>3.71900826446281</v>
      </c>
      <c r="AM13" s="257" t="str">
        <f t="shared" ref="AM13:AM75" si="16">IF(OR($B13=0,AL13=0),"",AL13/$B13)</f>
        <v/>
      </c>
      <c r="AN13">
        <v>4481</v>
      </c>
      <c r="AO13" s="257">
        <f t="shared" ref="AO13:AO75" si="17">IF(OR($B13=0,AN13=0),"",AN13/$B13)</f>
        <v>1851.6528925619834</v>
      </c>
      <c r="AP13">
        <v>4733</v>
      </c>
      <c r="AQ13" s="257">
        <f t="shared" ref="AQ13:AQ75" si="18">IF(OR($B13=0,AP13=0),"",AP13/$B13)</f>
        <v>1955.7851239669421</v>
      </c>
    </row>
    <row r="14" spans="1:43">
      <c r="A14" t="s">
        <v>334</v>
      </c>
      <c r="B14">
        <v>4.34</v>
      </c>
      <c r="D14" s="258">
        <v>11779</v>
      </c>
      <c r="E14" s="257">
        <f t="shared" si="0"/>
        <v>2714.0552995391704</v>
      </c>
      <c r="F14">
        <v>8244</v>
      </c>
      <c r="G14" s="257">
        <f t="shared" si="0"/>
        <v>1899.5391705069126</v>
      </c>
      <c r="I14" s="257" t="str">
        <f t="shared" si="1"/>
        <v/>
      </c>
      <c r="K14" s="257" t="str">
        <f t="shared" si="2"/>
        <v/>
      </c>
      <c r="M14" s="257" t="str">
        <f t="shared" si="3"/>
        <v/>
      </c>
      <c r="N14">
        <v>730</v>
      </c>
      <c r="O14" s="257">
        <f t="shared" si="4"/>
        <v>168.20276497695852</v>
      </c>
      <c r="P14">
        <v>1783</v>
      </c>
      <c r="Q14" s="257">
        <f t="shared" si="5"/>
        <v>410.82949308755764</v>
      </c>
      <c r="S14" s="257" t="str">
        <f t="shared" si="6"/>
        <v/>
      </c>
      <c r="U14" s="257" t="str">
        <f t="shared" si="7"/>
        <v/>
      </c>
      <c r="W14" s="257" t="str">
        <f t="shared" si="8"/>
        <v/>
      </c>
      <c r="Y14" s="257" t="str">
        <f t="shared" si="9"/>
        <v/>
      </c>
      <c r="Z14">
        <v>247</v>
      </c>
      <c r="AA14" s="257">
        <f t="shared" si="10"/>
        <v>56.912442396313367</v>
      </c>
      <c r="AC14" s="257" t="str">
        <f t="shared" si="11"/>
        <v/>
      </c>
      <c r="AE14" s="257" t="str">
        <f t="shared" si="12"/>
        <v/>
      </c>
      <c r="AG14" s="257" t="str">
        <f t="shared" si="13"/>
        <v/>
      </c>
      <c r="AI14" s="257" t="str">
        <f t="shared" si="14"/>
        <v/>
      </c>
      <c r="AJ14">
        <v>195</v>
      </c>
      <c r="AK14" s="257">
        <f t="shared" si="15"/>
        <v>44.930875576036868</v>
      </c>
      <c r="AM14" s="257" t="str">
        <f t="shared" si="16"/>
        <v/>
      </c>
      <c r="AO14" s="257" t="str">
        <f t="shared" si="17"/>
        <v/>
      </c>
      <c r="AP14">
        <v>11199</v>
      </c>
      <c r="AQ14" s="257">
        <f t="shared" si="18"/>
        <v>2580.4147465437791</v>
      </c>
    </row>
    <row r="15" spans="1:43">
      <c r="A15" t="s">
        <v>259</v>
      </c>
      <c r="B15">
        <v>4.5999999999999996</v>
      </c>
      <c r="D15" s="258">
        <v>25867</v>
      </c>
      <c r="E15" s="257">
        <f t="shared" si="0"/>
        <v>5623.2608695652179</v>
      </c>
      <c r="F15">
        <v>18694</v>
      </c>
      <c r="G15" s="257">
        <f t="shared" si="0"/>
        <v>4063.913043478261</v>
      </c>
      <c r="I15" s="257" t="str">
        <f t="shared" si="1"/>
        <v/>
      </c>
      <c r="K15" s="257" t="str">
        <f t="shared" si="2"/>
        <v/>
      </c>
      <c r="M15" s="257" t="str">
        <f t="shared" si="3"/>
        <v/>
      </c>
      <c r="O15" s="257" t="str">
        <f t="shared" si="4"/>
        <v/>
      </c>
      <c r="P15">
        <v>1715</v>
      </c>
      <c r="Q15" s="257">
        <f t="shared" si="5"/>
        <v>372.82608695652175</v>
      </c>
      <c r="R15">
        <v>26</v>
      </c>
      <c r="S15" s="257">
        <f t="shared" si="6"/>
        <v>5.6521739130434785</v>
      </c>
      <c r="U15" s="257" t="str">
        <f t="shared" si="7"/>
        <v/>
      </c>
      <c r="W15" s="257" t="str">
        <f t="shared" si="8"/>
        <v/>
      </c>
      <c r="Y15" s="257" t="str">
        <f t="shared" si="9"/>
        <v/>
      </c>
      <c r="AA15" s="257" t="str">
        <f t="shared" si="10"/>
        <v/>
      </c>
      <c r="AC15" s="257" t="str">
        <f t="shared" si="11"/>
        <v/>
      </c>
      <c r="AE15" s="257" t="str">
        <f t="shared" si="12"/>
        <v/>
      </c>
      <c r="AG15" s="257" t="str">
        <f t="shared" si="13"/>
        <v/>
      </c>
      <c r="AI15" s="257" t="str">
        <f t="shared" si="14"/>
        <v/>
      </c>
      <c r="AJ15">
        <v>125</v>
      </c>
      <c r="AK15" s="257">
        <f t="shared" si="15"/>
        <v>27.173913043478262</v>
      </c>
      <c r="AM15" s="257" t="str">
        <f t="shared" si="16"/>
        <v/>
      </c>
      <c r="AO15" s="257" t="str">
        <f t="shared" si="17"/>
        <v/>
      </c>
      <c r="AP15">
        <v>20560</v>
      </c>
      <c r="AQ15" s="257">
        <f t="shared" si="18"/>
        <v>4469.5652173913049</v>
      </c>
    </row>
    <row r="16" spans="1:43">
      <c r="A16" t="s">
        <v>263</v>
      </c>
      <c r="B16">
        <v>87.71</v>
      </c>
      <c r="D16" s="258">
        <v>427641</v>
      </c>
      <c r="E16" s="257">
        <f t="shared" si="0"/>
        <v>4875.6242161669143</v>
      </c>
      <c r="F16">
        <v>162322</v>
      </c>
      <c r="G16" s="257">
        <f t="shared" si="0"/>
        <v>1850.6669706988941</v>
      </c>
      <c r="I16" s="257" t="str">
        <f t="shared" si="1"/>
        <v/>
      </c>
      <c r="K16" s="257" t="str">
        <f t="shared" si="2"/>
        <v/>
      </c>
      <c r="L16">
        <v>1235880</v>
      </c>
      <c r="M16" s="257">
        <f t="shared" si="3"/>
        <v>14090.525595713147</v>
      </c>
      <c r="N16">
        <v>1486</v>
      </c>
      <c r="O16" s="257">
        <f t="shared" si="4"/>
        <v>16.942195872762515</v>
      </c>
      <c r="P16">
        <v>6504</v>
      </c>
      <c r="Q16" s="257">
        <f t="shared" si="5"/>
        <v>74.153460266788287</v>
      </c>
      <c r="R16">
        <v>60400</v>
      </c>
      <c r="S16" s="257">
        <f t="shared" si="6"/>
        <v>688.63299509748038</v>
      </c>
      <c r="T16">
        <v>37551</v>
      </c>
      <c r="U16" s="257">
        <f t="shared" si="7"/>
        <v>428.12678143883255</v>
      </c>
      <c r="V16">
        <v>63</v>
      </c>
      <c r="W16" s="257">
        <f t="shared" si="8"/>
        <v>0.71827613727055073</v>
      </c>
      <c r="Y16" s="257" t="str">
        <f t="shared" si="9"/>
        <v/>
      </c>
      <c r="AA16" s="257" t="str">
        <f t="shared" si="10"/>
        <v/>
      </c>
      <c r="AC16" s="257" t="str">
        <f t="shared" si="11"/>
        <v/>
      </c>
      <c r="AE16" s="257" t="str">
        <f t="shared" si="12"/>
        <v/>
      </c>
      <c r="AG16" s="257" t="str">
        <f t="shared" si="13"/>
        <v/>
      </c>
      <c r="AI16" s="257" t="str">
        <f t="shared" si="14"/>
        <v/>
      </c>
      <c r="AJ16">
        <v>33662</v>
      </c>
      <c r="AK16" s="257">
        <f t="shared" si="15"/>
        <v>383.78748147303617</v>
      </c>
      <c r="AM16" s="257" t="str">
        <f t="shared" si="16"/>
        <v/>
      </c>
      <c r="AN16">
        <v>219</v>
      </c>
      <c r="AO16" s="257">
        <f t="shared" si="17"/>
        <v>2.4968646676547714</v>
      </c>
      <c r="AP16">
        <v>1538087</v>
      </c>
      <c r="AQ16" s="257">
        <f t="shared" si="18"/>
        <v>17536.050621365866</v>
      </c>
    </row>
    <row r="17" spans="1:43">
      <c r="B17">
        <v>2.82</v>
      </c>
      <c r="D17" s="258">
        <v>41284</v>
      </c>
      <c r="E17" s="257">
        <f t="shared" si="0"/>
        <v>14639.716312056738</v>
      </c>
      <c r="F17">
        <v>102254</v>
      </c>
      <c r="G17" s="257">
        <f t="shared" si="0"/>
        <v>36260.283687943265</v>
      </c>
      <c r="I17" s="257" t="str">
        <f t="shared" si="1"/>
        <v/>
      </c>
      <c r="K17" s="257" t="str">
        <f t="shared" si="2"/>
        <v/>
      </c>
      <c r="L17">
        <v>-1125</v>
      </c>
      <c r="M17" s="257">
        <f t="shared" si="3"/>
        <v>-398.936170212766</v>
      </c>
      <c r="N17">
        <v>667</v>
      </c>
      <c r="O17" s="257">
        <f t="shared" si="4"/>
        <v>236.52482269503548</v>
      </c>
      <c r="P17">
        <v>10</v>
      </c>
      <c r="Q17" s="257">
        <f t="shared" si="5"/>
        <v>3.5460992907801421</v>
      </c>
      <c r="S17" s="257" t="str">
        <f t="shared" si="6"/>
        <v/>
      </c>
      <c r="U17" s="257" t="str">
        <f t="shared" si="7"/>
        <v/>
      </c>
      <c r="W17" s="257" t="str">
        <f t="shared" si="8"/>
        <v/>
      </c>
      <c r="Y17" s="257" t="str">
        <f t="shared" si="9"/>
        <v/>
      </c>
      <c r="AA17" s="257" t="str">
        <f t="shared" si="10"/>
        <v/>
      </c>
      <c r="AC17" s="257" t="str">
        <f t="shared" si="11"/>
        <v/>
      </c>
      <c r="AE17" s="257" t="str">
        <f t="shared" si="12"/>
        <v/>
      </c>
      <c r="AG17" s="257" t="str">
        <f t="shared" si="13"/>
        <v/>
      </c>
      <c r="AI17" s="257" t="str">
        <f t="shared" si="14"/>
        <v/>
      </c>
      <c r="AJ17">
        <v>66</v>
      </c>
      <c r="AK17" s="257">
        <f t="shared" si="15"/>
        <v>23.404255319148938</v>
      </c>
      <c r="AM17" s="257" t="str">
        <f t="shared" si="16"/>
        <v/>
      </c>
      <c r="AO17" s="257" t="str">
        <f t="shared" si="17"/>
        <v/>
      </c>
      <c r="AP17">
        <v>101872</v>
      </c>
      <c r="AQ17" s="257">
        <f t="shared" si="18"/>
        <v>36124.822695035466</v>
      </c>
    </row>
    <row r="18" spans="1:43">
      <c r="A18" t="s">
        <v>335</v>
      </c>
      <c r="D18" s="258">
        <v>5</v>
      </c>
      <c r="E18" s="257" t="str">
        <f t="shared" si="0"/>
        <v/>
      </c>
      <c r="F18">
        <v>1</v>
      </c>
      <c r="G18" s="257" t="str">
        <f t="shared" si="0"/>
        <v/>
      </c>
      <c r="I18" s="257" t="str">
        <f t="shared" si="1"/>
        <v/>
      </c>
      <c r="K18" s="257" t="str">
        <f t="shared" si="2"/>
        <v/>
      </c>
      <c r="M18" s="257" t="str">
        <f t="shared" si="3"/>
        <v/>
      </c>
      <c r="N18">
        <v>913</v>
      </c>
      <c r="O18" s="257" t="str">
        <f t="shared" si="4"/>
        <v/>
      </c>
      <c r="P18">
        <v>1</v>
      </c>
      <c r="Q18" s="257" t="str">
        <f t="shared" si="5"/>
        <v/>
      </c>
      <c r="S18" s="257" t="str">
        <f t="shared" si="6"/>
        <v/>
      </c>
      <c r="U18" s="257" t="str">
        <f t="shared" si="7"/>
        <v/>
      </c>
      <c r="V18">
        <v>1</v>
      </c>
      <c r="W18" s="257" t="str">
        <f t="shared" si="8"/>
        <v/>
      </c>
      <c r="Y18" s="257" t="str">
        <f t="shared" si="9"/>
        <v/>
      </c>
      <c r="AA18" s="257" t="str">
        <f t="shared" si="10"/>
        <v/>
      </c>
      <c r="AC18" s="257" t="str">
        <f t="shared" si="11"/>
        <v/>
      </c>
      <c r="AE18" s="257" t="str">
        <f t="shared" si="12"/>
        <v/>
      </c>
      <c r="AG18" s="257" t="str">
        <f t="shared" si="13"/>
        <v/>
      </c>
      <c r="AI18" s="257" t="str">
        <f t="shared" si="14"/>
        <v/>
      </c>
      <c r="AJ18">
        <v>2</v>
      </c>
      <c r="AK18" s="257" t="str">
        <f t="shared" si="15"/>
        <v/>
      </c>
      <c r="AM18" s="257" t="str">
        <f t="shared" si="16"/>
        <v/>
      </c>
      <c r="AO18" s="257" t="str">
        <f t="shared" si="17"/>
        <v/>
      </c>
      <c r="AP18">
        <v>918</v>
      </c>
      <c r="AQ18" s="257" t="str">
        <f t="shared" si="18"/>
        <v/>
      </c>
    </row>
    <row r="19" spans="1:43">
      <c r="A19" t="s">
        <v>267</v>
      </c>
      <c r="B19">
        <v>2.88</v>
      </c>
      <c r="D19" s="258">
        <v>24626</v>
      </c>
      <c r="E19" s="257">
        <f t="shared" si="0"/>
        <v>8550.6944444444453</v>
      </c>
      <c r="F19">
        <v>3</v>
      </c>
      <c r="G19" s="257">
        <f t="shared" si="0"/>
        <v>1.0416666666666667</v>
      </c>
      <c r="I19" s="257" t="str">
        <f t="shared" si="1"/>
        <v/>
      </c>
      <c r="K19" s="257" t="str">
        <f t="shared" si="2"/>
        <v/>
      </c>
      <c r="M19" s="257" t="str">
        <f t="shared" si="3"/>
        <v/>
      </c>
      <c r="N19">
        <v>17745</v>
      </c>
      <c r="O19" s="257">
        <f t="shared" si="4"/>
        <v>6161.4583333333339</v>
      </c>
      <c r="P19">
        <v>7499</v>
      </c>
      <c r="Q19" s="257">
        <f t="shared" si="5"/>
        <v>2603.8194444444443</v>
      </c>
      <c r="S19" s="257" t="str">
        <f t="shared" si="6"/>
        <v/>
      </c>
      <c r="U19" s="257" t="str">
        <f t="shared" si="7"/>
        <v/>
      </c>
      <c r="W19" s="257" t="str">
        <f t="shared" si="8"/>
        <v/>
      </c>
      <c r="Y19" s="257" t="str">
        <f t="shared" si="9"/>
        <v/>
      </c>
      <c r="AA19" s="257" t="str">
        <f t="shared" si="10"/>
        <v/>
      </c>
      <c r="AC19" s="257" t="str">
        <f t="shared" si="11"/>
        <v/>
      </c>
      <c r="AE19" s="257" t="str">
        <f t="shared" si="12"/>
        <v/>
      </c>
      <c r="AG19" s="257" t="str">
        <f t="shared" si="13"/>
        <v/>
      </c>
      <c r="AI19" s="257" t="str">
        <f t="shared" si="14"/>
        <v/>
      </c>
      <c r="AJ19">
        <v>1634</v>
      </c>
      <c r="AK19" s="257">
        <f t="shared" si="15"/>
        <v>567.36111111111109</v>
      </c>
      <c r="AM19" s="257" t="str">
        <f t="shared" si="16"/>
        <v/>
      </c>
      <c r="AO19" s="257" t="str">
        <f t="shared" si="17"/>
        <v/>
      </c>
      <c r="AP19">
        <v>26881</v>
      </c>
      <c r="AQ19" s="257">
        <f t="shared" si="18"/>
        <v>9333.6805555555566</v>
      </c>
    </row>
    <row r="20" spans="1:43">
      <c r="A20" t="s">
        <v>269</v>
      </c>
      <c r="B20">
        <v>18.3</v>
      </c>
      <c r="D20" s="258">
        <v>125188.69</v>
      </c>
      <c r="E20" s="257">
        <f t="shared" si="0"/>
        <v>6840.9120218579237</v>
      </c>
      <c r="F20">
        <v>8800</v>
      </c>
      <c r="G20" s="257">
        <f t="shared" si="0"/>
        <v>480.87431693989072</v>
      </c>
      <c r="I20" s="257" t="str">
        <f t="shared" si="1"/>
        <v/>
      </c>
      <c r="K20" s="257" t="str">
        <f t="shared" si="2"/>
        <v/>
      </c>
      <c r="M20" s="257" t="str">
        <f t="shared" si="3"/>
        <v/>
      </c>
      <c r="N20">
        <v>5569.61</v>
      </c>
      <c r="O20" s="257">
        <f t="shared" si="4"/>
        <v>304.35027322404369</v>
      </c>
      <c r="P20">
        <v>3916.98</v>
      </c>
      <c r="Q20" s="257">
        <f t="shared" si="5"/>
        <v>214.04262295081966</v>
      </c>
      <c r="R20">
        <v>483.11</v>
      </c>
      <c r="S20" s="257">
        <f t="shared" si="6"/>
        <v>26.399453551912568</v>
      </c>
      <c r="U20" s="257" t="str">
        <f t="shared" si="7"/>
        <v/>
      </c>
      <c r="W20" s="257" t="str">
        <f t="shared" si="8"/>
        <v/>
      </c>
      <c r="Y20" s="257" t="str">
        <f t="shared" si="9"/>
        <v/>
      </c>
      <c r="AA20" s="257" t="str">
        <f t="shared" si="10"/>
        <v/>
      </c>
      <c r="AC20" s="257" t="str">
        <f t="shared" si="11"/>
        <v/>
      </c>
      <c r="AE20" s="257" t="str">
        <f t="shared" si="12"/>
        <v/>
      </c>
      <c r="AG20" s="257" t="str">
        <f t="shared" si="13"/>
        <v/>
      </c>
      <c r="AI20" s="257" t="str">
        <f t="shared" si="14"/>
        <v/>
      </c>
      <c r="AK20" s="257" t="str">
        <f t="shared" si="15"/>
        <v/>
      </c>
      <c r="AM20" s="257" t="str">
        <f t="shared" si="16"/>
        <v/>
      </c>
      <c r="AO20" s="257" t="str">
        <f t="shared" si="17"/>
        <v/>
      </c>
      <c r="AP20">
        <v>18769.7</v>
      </c>
      <c r="AQ20" s="257">
        <f t="shared" si="18"/>
        <v>1025.6666666666667</v>
      </c>
    </row>
    <row r="21" spans="1:43">
      <c r="A21" t="s">
        <v>271</v>
      </c>
      <c r="B21">
        <v>0.97</v>
      </c>
      <c r="D21" s="258"/>
      <c r="E21" s="257" t="str">
        <f t="shared" si="0"/>
        <v/>
      </c>
      <c r="G21" s="257" t="str">
        <f t="shared" si="0"/>
        <v/>
      </c>
      <c r="I21" s="257" t="str">
        <f t="shared" si="1"/>
        <v/>
      </c>
      <c r="K21" s="257" t="str">
        <f t="shared" si="2"/>
        <v/>
      </c>
      <c r="M21" s="257" t="str">
        <f t="shared" si="3"/>
        <v/>
      </c>
      <c r="O21" s="257" t="str">
        <f t="shared" si="4"/>
        <v/>
      </c>
      <c r="Q21" s="257" t="str">
        <f t="shared" si="5"/>
        <v/>
      </c>
      <c r="S21" s="257" t="str">
        <f t="shared" si="6"/>
        <v/>
      </c>
      <c r="U21" s="257" t="str">
        <f t="shared" si="7"/>
        <v/>
      </c>
      <c r="W21" s="257" t="str">
        <f t="shared" si="8"/>
        <v/>
      </c>
      <c r="Y21" s="257" t="str">
        <f t="shared" si="9"/>
        <v/>
      </c>
      <c r="AA21" s="257" t="str">
        <f t="shared" si="10"/>
        <v/>
      </c>
      <c r="AC21" s="257" t="str">
        <f t="shared" si="11"/>
        <v/>
      </c>
      <c r="AE21" s="257" t="str">
        <f t="shared" si="12"/>
        <v/>
      </c>
      <c r="AG21" s="257" t="str">
        <f t="shared" si="13"/>
        <v/>
      </c>
      <c r="AI21" s="257" t="str">
        <f t="shared" si="14"/>
        <v/>
      </c>
      <c r="AK21" s="257" t="str">
        <f t="shared" si="15"/>
        <v/>
      </c>
      <c r="AM21" s="257" t="str">
        <f t="shared" si="16"/>
        <v/>
      </c>
      <c r="AO21" s="257" t="str">
        <f t="shared" si="17"/>
        <v/>
      </c>
      <c r="AQ21" s="257" t="str">
        <f t="shared" si="18"/>
        <v/>
      </c>
    </row>
    <row r="22" spans="1:43">
      <c r="B22">
        <v>0.87</v>
      </c>
      <c r="D22" s="258"/>
      <c r="E22" s="257" t="str">
        <f t="shared" si="0"/>
        <v/>
      </c>
      <c r="G22" s="257" t="str">
        <f t="shared" si="0"/>
        <v/>
      </c>
      <c r="I22" s="257" t="str">
        <f t="shared" si="1"/>
        <v/>
      </c>
      <c r="K22" s="257" t="str">
        <f t="shared" si="2"/>
        <v/>
      </c>
      <c r="M22" s="257" t="str">
        <f t="shared" si="3"/>
        <v/>
      </c>
      <c r="O22" s="257" t="str">
        <f t="shared" si="4"/>
        <v/>
      </c>
      <c r="Q22" s="257" t="str">
        <f t="shared" si="5"/>
        <v/>
      </c>
      <c r="S22" s="257" t="str">
        <f t="shared" si="6"/>
        <v/>
      </c>
      <c r="U22" s="257" t="str">
        <f t="shared" si="7"/>
        <v/>
      </c>
      <c r="W22" s="257" t="str">
        <f t="shared" si="8"/>
        <v/>
      </c>
      <c r="Y22" s="257" t="str">
        <f t="shared" si="9"/>
        <v/>
      </c>
      <c r="AA22" s="257" t="str">
        <f t="shared" si="10"/>
        <v/>
      </c>
      <c r="AC22" s="257" t="str">
        <f t="shared" si="11"/>
        <v/>
      </c>
      <c r="AE22" s="257" t="str">
        <f t="shared" si="12"/>
        <v/>
      </c>
      <c r="AG22" s="257" t="str">
        <f t="shared" si="13"/>
        <v/>
      </c>
      <c r="AI22" s="257" t="str">
        <f t="shared" si="14"/>
        <v/>
      </c>
      <c r="AK22" s="257" t="str">
        <f t="shared" si="15"/>
        <v/>
      </c>
      <c r="AM22" s="257" t="str">
        <f t="shared" si="16"/>
        <v/>
      </c>
      <c r="AO22" s="257" t="str">
        <f t="shared" si="17"/>
        <v/>
      </c>
      <c r="AQ22" s="257" t="str">
        <f t="shared" si="18"/>
        <v/>
      </c>
    </row>
    <row r="23" spans="1:43">
      <c r="A23" t="s">
        <v>276</v>
      </c>
      <c r="B23">
        <v>1.0027999999999999</v>
      </c>
      <c r="D23" s="258">
        <v>1056</v>
      </c>
      <c r="E23" s="257">
        <f t="shared" si="0"/>
        <v>1053.0514559234146</v>
      </c>
      <c r="G23" s="257" t="str">
        <f t="shared" si="0"/>
        <v/>
      </c>
      <c r="I23" s="257" t="str">
        <f t="shared" si="1"/>
        <v/>
      </c>
      <c r="K23" s="257" t="str">
        <f t="shared" si="2"/>
        <v/>
      </c>
      <c r="M23" s="257" t="str">
        <f t="shared" si="3"/>
        <v/>
      </c>
      <c r="O23" s="257" t="str">
        <f t="shared" si="4"/>
        <v/>
      </c>
      <c r="P23">
        <v>3</v>
      </c>
      <c r="Q23" s="257">
        <f t="shared" si="5"/>
        <v>2.9916234543278821</v>
      </c>
      <c r="R23">
        <v>18</v>
      </c>
      <c r="S23" s="257">
        <f t="shared" si="6"/>
        <v>17.949740725967292</v>
      </c>
      <c r="U23" s="257" t="str">
        <f t="shared" si="7"/>
        <v/>
      </c>
      <c r="W23" s="257" t="str">
        <f t="shared" si="8"/>
        <v/>
      </c>
      <c r="Y23" s="257" t="str">
        <f t="shared" si="9"/>
        <v/>
      </c>
      <c r="Z23">
        <v>16</v>
      </c>
      <c r="AA23" s="257">
        <f t="shared" si="10"/>
        <v>15.955325089748705</v>
      </c>
      <c r="AC23" s="257" t="str">
        <f t="shared" si="11"/>
        <v/>
      </c>
      <c r="AE23" s="257" t="str">
        <f t="shared" si="12"/>
        <v/>
      </c>
      <c r="AG23" s="257" t="str">
        <f t="shared" si="13"/>
        <v/>
      </c>
      <c r="AI23" s="257" t="str">
        <f t="shared" si="14"/>
        <v/>
      </c>
      <c r="AJ23">
        <v>21</v>
      </c>
      <c r="AK23" s="257">
        <f t="shared" si="15"/>
        <v>20.941364180295174</v>
      </c>
      <c r="AM23" s="257" t="str">
        <f t="shared" si="16"/>
        <v/>
      </c>
      <c r="AO23" s="257" t="str">
        <f t="shared" si="17"/>
        <v/>
      </c>
      <c r="AP23">
        <v>58</v>
      </c>
      <c r="AQ23" s="257">
        <f t="shared" si="18"/>
        <v>57.838053450339054</v>
      </c>
    </row>
    <row r="24" spans="1:43">
      <c r="A24" t="s">
        <v>278</v>
      </c>
      <c r="B24">
        <v>4.09</v>
      </c>
      <c r="D24" s="258">
        <v>51730</v>
      </c>
      <c r="E24" s="257">
        <f t="shared" si="0"/>
        <v>12647.921760391198</v>
      </c>
      <c r="G24" s="257" t="str">
        <f t="shared" si="0"/>
        <v/>
      </c>
      <c r="I24" s="257" t="str">
        <f t="shared" si="1"/>
        <v/>
      </c>
      <c r="K24" s="257" t="str">
        <f t="shared" si="2"/>
        <v/>
      </c>
      <c r="M24" s="257" t="str">
        <f t="shared" si="3"/>
        <v/>
      </c>
      <c r="O24" s="257" t="str">
        <f t="shared" si="4"/>
        <v/>
      </c>
      <c r="P24">
        <v>10160</v>
      </c>
      <c r="Q24" s="257">
        <f t="shared" si="5"/>
        <v>2484.1075794621029</v>
      </c>
      <c r="S24" s="257" t="str">
        <f t="shared" si="6"/>
        <v/>
      </c>
      <c r="U24" s="257" t="str">
        <f t="shared" si="7"/>
        <v/>
      </c>
      <c r="W24" s="257" t="str">
        <f t="shared" si="8"/>
        <v/>
      </c>
      <c r="Y24" s="257" t="str">
        <f t="shared" si="9"/>
        <v/>
      </c>
      <c r="AA24" s="257" t="str">
        <f t="shared" si="10"/>
        <v/>
      </c>
      <c r="AC24" s="257" t="str">
        <f t="shared" si="11"/>
        <v/>
      </c>
      <c r="AE24" s="257" t="str">
        <f t="shared" si="12"/>
        <v/>
      </c>
      <c r="AG24" s="257" t="str">
        <f t="shared" si="13"/>
        <v/>
      </c>
      <c r="AI24" s="257" t="str">
        <f t="shared" si="14"/>
        <v/>
      </c>
      <c r="AJ24">
        <v>-201</v>
      </c>
      <c r="AK24" s="257">
        <f t="shared" si="15"/>
        <v>-49.14425427872861</v>
      </c>
      <c r="AM24" s="257" t="str">
        <f t="shared" si="16"/>
        <v/>
      </c>
      <c r="AO24" s="257" t="str">
        <f t="shared" si="17"/>
        <v/>
      </c>
      <c r="AP24">
        <v>9959</v>
      </c>
      <c r="AQ24" s="257">
        <f t="shared" si="18"/>
        <v>2434.9633251833743</v>
      </c>
    </row>
    <row r="25" spans="1:43">
      <c r="A25" t="s">
        <v>281</v>
      </c>
      <c r="B25">
        <v>5.5</v>
      </c>
      <c r="D25" s="258">
        <v>19318</v>
      </c>
      <c r="E25" s="257">
        <f t="shared" si="0"/>
        <v>3512.3636363636365</v>
      </c>
      <c r="F25">
        <v>31422</v>
      </c>
      <c r="G25" s="257">
        <f t="shared" si="0"/>
        <v>5713.090909090909</v>
      </c>
      <c r="I25" s="257" t="str">
        <f t="shared" si="1"/>
        <v/>
      </c>
      <c r="J25">
        <v>27848</v>
      </c>
      <c r="K25" s="257">
        <f t="shared" si="2"/>
        <v>5063.272727272727</v>
      </c>
      <c r="M25" s="257" t="str">
        <f t="shared" si="3"/>
        <v/>
      </c>
      <c r="N25">
        <v>4</v>
      </c>
      <c r="O25" s="257">
        <f t="shared" si="4"/>
        <v>0.72727272727272729</v>
      </c>
      <c r="P25">
        <v>2347</v>
      </c>
      <c r="Q25" s="257">
        <f t="shared" si="5"/>
        <v>426.72727272727275</v>
      </c>
      <c r="R25">
        <v>4320</v>
      </c>
      <c r="S25" s="257">
        <f t="shared" si="6"/>
        <v>785.4545454545455</v>
      </c>
      <c r="U25" s="257" t="str">
        <f t="shared" si="7"/>
        <v/>
      </c>
      <c r="W25" s="257" t="str">
        <f t="shared" si="8"/>
        <v/>
      </c>
      <c r="Y25" s="257" t="str">
        <f t="shared" si="9"/>
        <v/>
      </c>
      <c r="Z25">
        <v>260</v>
      </c>
      <c r="AA25" s="257">
        <f t="shared" si="10"/>
        <v>47.272727272727273</v>
      </c>
      <c r="AB25">
        <v>8155</v>
      </c>
      <c r="AC25" s="257">
        <f t="shared" si="11"/>
        <v>1482.7272727272727</v>
      </c>
      <c r="AE25" s="257" t="str">
        <f t="shared" si="12"/>
        <v/>
      </c>
      <c r="AG25" s="257" t="str">
        <f t="shared" si="13"/>
        <v/>
      </c>
      <c r="AI25" s="257" t="str">
        <f t="shared" si="14"/>
        <v/>
      </c>
      <c r="AJ25">
        <v>753</v>
      </c>
      <c r="AK25" s="257">
        <f t="shared" si="15"/>
        <v>136.90909090909091</v>
      </c>
      <c r="AM25" s="257" t="str">
        <f t="shared" si="16"/>
        <v/>
      </c>
      <c r="AO25" s="257" t="str">
        <f t="shared" si="17"/>
        <v/>
      </c>
      <c r="AP25">
        <v>75109</v>
      </c>
      <c r="AQ25" s="257">
        <f t="shared" si="18"/>
        <v>13656.181818181818</v>
      </c>
    </row>
    <row r="26" spans="1:43">
      <c r="A26" t="s">
        <v>284</v>
      </c>
      <c r="B26">
        <v>0</v>
      </c>
      <c r="D26" s="258">
        <v>9474.92</v>
      </c>
      <c r="E26" s="257" t="str">
        <f t="shared" si="0"/>
        <v/>
      </c>
      <c r="F26">
        <v>6200</v>
      </c>
      <c r="G26" s="257" t="str">
        <f t="shared" si="0"/>
        <v/>
      </c>
      <c r="I26" s="257" t="str">
        <f t="shared" si="1"/>
        <v/>
      </c>
      <c r="K26" s="257" t="str">
        <f t="shared" si="2"/>
        <v/>
      </c>
      <c r="M26" s="257" t="str">
        <f t="shared" si="3"/>
        <v/>
      </c>
      <c r="N26">
        <v>4</v>
      </c>
      <c r="O26" s="257" t="str">
        <f t="shared" si="4"/>
        <v/>
      </c>
      <c r="Q26" s="257" t="str">
        <f t="shared" si="5"/>
        <v/>
      </c>
      <c r="S26" s="257" t="str">
        <f t="shared" si="6"/>
        <v/>
      </c>
      <c r="U26" s="257" t="str">
        <f t="shared" si="7"/>
        <v/>
      </c>
      <c r="W26" s="257" t="str">
        <f t="shared" si="8"/>
        <v/>
      </c>
      <c r="Y26" s="257" t="str">
        <f t="shared" si="9"/>
        <v/>
      </c>
      <c r="AA26" s="257" t="str">
        <f t="shared" si="10"/>
        <v/>
      </c>
      <c r="AC26" s="257" t="str">
        <f t="shared" si="11"/>
        <v/>
      </c>
      <c r="AE26" s="257" t="str">
        <f t="shared" si="12"/>
        <v/>
      </c>
      <c r="AG26" s="257" t="str">
        <f t="shared" si="13"/>
        <v/>
      </c>
      <c r="AI26" s="257" t="str">
        <f t="shared" si="14"/>
        <v/>
      </c>
      <c r="AJ26">
        <v>29.57</v>
      </c>
      <c r="AK26" s="257" t="str">
        <f t="shared" si="15"/>
        <v/>
      </c>
      <c r="AM26" s="257" t="str">
        <f t="shared" si="16"/>
        <v/>
      </c>
      <c r="AN26">
        <v>96.08</v>
      </c>
      <c r="AO26" s="257" t="str">
        <f t="shared" si="17"/>
        <v/>
      </c>
      <c r="AP26">
        <v>6329.65</v>
      </c>
      <c r="AQ26" s="257" t="str">
        <f t="shared" si="18"/>
        <v/>
      </c>
    </row>
    <row r="27" spans="1:43">
      <c r="E27" s="257" t="str">
        <f t="shared" si="0"/>
        <v/>
      </c>
      <c r="G27" s="257" t="str">
        <f t="shared" si="0"/>
        <v/>
      </c>
      <c r="I27" s="257" t="str">
        <f t="shared" si="1"/>
        <v/>
      </c>
      <c r="K27" s="257" t="str">
        <f t="shared" si="2"/>
        <v/>
      </c>
      <c r="M27" s="257" t="str">
        <f t="shared" si="3"/>
        <v/>
      </c>
      <c r="O27" s="257" t="str">
        <f t="shared" si="4"/>
        <v/>
      </c>
      <c r="Q27" s="257" t="str">
        <f t="shared" si="5"/>
        <v/>
      </c>
      <c r="S27" s="257" t="str">
        <f t="shared" si="6"/>
        <v/>
      </c>
      <c r="U27" s="257" t="str">
        <f t="shared" si="7"/>
        <v/>
      </c>
      <c r="W27" s="257" t="str">
        <f t="shared" si="8"/>
        <v/>
      </c>
      <c r="Y27" s="257" t="str">
        <f t="shared" si="9"/>
        <v/>
      </c>
      <c r="AA27" s="257" t="str">
        <f t="shared" si="10"/>
        <v/>
      </c>
      <c r="AC27" s="257" t="str">
        <f t="shared" si="11"/>
        <v/>
      </c>
      <c r="AE27" s="257" t="str">
        <f t="shared" si="12"/>
        <v/>
      </c>
      <c r="AG27" s="257" t="str">
        <f t="shared" si="13"/>
        <v/>
      </c>
      <c r="AI27" s="257" t="str">
        <f t="shared" si="14"/>
        <v/>
      </c>
      <c r="AK27" s="257" t="str">
        <f t="shared" si="15"/>
        <v/>
      </c>
      <c r="AM27" s="257" t="str">
        <f t="shared" si="16"/>
        <v/>
      </c>
      <c r="AO27" s="257" t="str">
        <f t="shared" si="17"/>
        <v/>
      </c>
      <c r="AQ27" s="257" t="str">
        <f t="shared" si="18"/>
        <v/>
      </c>
    </row>
    <row r="28" spans="1:43">
      <c r="E28" s="257" t="str">
        <f t="shared" si="0"/>
        <v/>
      </c>
      <c r="G28" s="257" t="str">
        <f t="shared" si="0"/>
        <v/>
      </c>
      <c r="I28" s="257" t="str">
        <f t="shared" si="1"/>
        <v/>
      </c>
      <c r="K28" s="257" t="str">
        <f t="shared" si="2"/>
        <v/>
      </c>
      <c r="M28" s="257" t="str">
        <f t="shared" si="3"/>
        <v/>
      </c>
      <c r="O28" s="257" t="str">
        <f t="shared" si="4"/>
        <v/>
      </c>
      <c r="Q28" s="257" t="str">
        <f t="shared" si="5"/>
        <v/>
      </c>
      <c r="S28" s="257" t="str">
        <f t="shared" si="6"/>
        <v/>
      </c>
      <c r="U28" s="257" t="str">
        <f t="shared" si="7"/>
        <v/>
      </c>
      <c r="W28" s="257" t="str">
        <f t="shared" si="8"/>
        <v/>
      </c>
      <c r="Y28" s="257" t="str">
        <f t="shared" si="9"/>
        <v/>
      </c>
      <c r="AA28" s="257" t="str">
        <f t="shared" si="10"/>
        <v/>
      </c>
      <c r="AC28" s="257" t="str">
        <f t="shared" si="11"/>
        <v/>
      </c>
      <c r="AE28" s="257" t="str">
        <f t="shared" si="12"/>
        <v/>
      </c>
      <c r="AG28" s="257" t="str">
        <f t="shared" si="13"/>
        <v/>
      </c>
      <c r="AI28" s="257" t="str">
        <f t="shared" si="14"/>
        <v/>
      </c>
      <c r="AK28" s="257" t="str">
        <f t="shared" si="15"/>
        <v/>
      </c>
      <c r="AM28" s="257" t="str">
        <f t="shared" si="16"/>
        <v/>
      </c>
      <c r="AO28" s="257" t="str">
        <f t="shared" si="17"/>
        <v/>
      </c>
      <c r="AQ28" s="257" t="str">
        <f t="shared" si="18"/>
        <v/>
      </c>
    </row>
    <row r="29" spans="1:43">
      <c r="E29" s="257" t="str">
        <f t="shared" ref="E29:G43" si="19">IF(OR($B29=0,D29=0),"",D29/$B29)</f>
        <v/>
      </c>
      <c r="G29" s="257" t="str">
        <f t="shared" si="19"/>
        <v/>
      </c>
      <c r="I29" s="257" t="str">
        <f t="shared" si="1"/>
        <v/>
      </c>
      <c r="K29" s="257" t="str">
        <f t="shared" si="2"/>
        <v/>
      </c>
      <c r="M29" s="257" t="str">
        <f t="shared" si="3"/>
        <v/>
      </c>
      <c r="O29" s="257" t="str">
        <f t="shared" si="4"/>
        <v/>
      </c>
      <c r="Q29" s="257" t="str">
        <f t="shared" si="5"/>
        <v/>
      </c>
      <c r="S29" s="257" t="str">
        <f t="shared" si="6"/>
        <v/>
      </c>
      <c r="U29" s="257" t="str">
        <f t="shared" si="7"/>
        <v/>
      </c>
      <c r="W29" s="257" t="str">
        <f t="shared" si="8"/>
        <v/>
      </c>
      <c r="Y29" s="257" t="str">
        <f t="shared" si="9"/>
        <v/>
      </c>
      <c r="AA29" s="257" t="str">
        <f t="shared" si="10"/>
        <v/>
      </c>
      <c r="AC29" s="257" t="str">
        <f t="shared" si="11"/>
        <v/>
      </c>
      <c r="AE29" s="257" t="str">
        <f t="shared" si="12"/>
        <v/>
      </c>
      <c r="AG29" s="257" t="str">
        <f t="shared" si="13"/>
        <v/>
      </c>
      <c r="AI29" s="257" t="str">
        <f t="shared" si="14"/>
        <v/>
      </c>
      <c r="AK29" s="257" t="str">
        <f t="shared" si="15"/>
        <v/>
      </c>
      <c r="AM29" s="257" t="str">
        <f t="shared" si="16"/>
        <v/>
      </c>
      <c r="AO29" s="257" t="str">
        <f t="shared" si="17"/>
        <v/>
      </c>
      <c r="AQ29" s="257" t="str">
        <f t="shared" si="18"/>
        <v/>
      </c>
    </row>
    <row r="30" spans="1:43">
      <c r="E30" s="257" t="str">
        <f t="shared" si="19"/>
        <v/>
      </c>
      <c r="G30" s="257" t="str">
        <f t="shared" si="19"/>
        <v/>
      </c>
      <c r="I30" s="257" t="str">
        <f t="shared" si="1"/>
        <v/>
      </c>
      <c r="K30" s="257" t="str">
        <f t="shared" si="2"/>
        <v/>
      </c>
      <c r="M30" s="257" t="str">
        <f t="shared" si="3"/>
        <v/>
      </c>
      <c r="O30" s="257" t="str">
        <f t="shared" si="4"/>
        <v/>
      </c>
      <c r="Q30" s="257" t="str">
        <f t="shared" si="5"/>
        <v/>
      </c>
      <c r="S30" s="257" t="str">
        <f t="shared" si="6"/>
        <v/>
      </c>
      <c r="U30" s="257" t="str">
        <f t="shared" si="7"/>
        <v/>
      </c>
      <c r="W30" s="257" t="str">
        <f t="shared" si="8"/>
        <v/>
      </c>
      <c r="Y30" s="257" t="str">
        <f t="shared" si="9"/>
        <v/>
      </c>
      <c r="AA30" s="257" t="str">
        <f t="shared" si="10"/>
        <v/>
      </c>
      <c r="AC30" s="257" t="str">
        <f t="shared" si="11"/>
        <v/>
      </c>
      <c r="AE30" s="257" t="str">
        <f t="shared" si="12"/>
        <v/>
      </c>
      <c r="AG30" s="257" t="str">
        <f t="shared" si="13"/>
        <v/>
      </c>
      <c r="AI30" s="257" t="str">
        <f t="shared" si="14"/>
        <v/>
      </c>
      <c r="AK30" s="257" t="str">
        <f t="shared" si="15"/>
        <v/>
      </c>
      <c r="AM30" s="257" t="str">
        <f t="shared" si="16"/>
        <v/>
      </c>
      <c r="AO30" s="257" t="str">
        <f t="shared" si="17"/>
        <v/>
      </c>
      <c r="AQ30" s="257" t="str">
        <f t="shared" si="18"/>
        <v/>
      </c>
    </row>
    <row r="31" spans="1:43">
      <c r="E31" s="257" t="str">
        <f t="shared" si="19"/>
        <v/>
      </c>
      <c r="G31" s="257" t="str">
        <f t="shared" si="19"/>
        <v/>
      </c>
      <c r="I31" s="257" t="str">
        <f t="shared" si="1"/>
        <v/>
      </c>
      <c r="K31" s="257" t="str">
        <f t="shared" si="2"/>
        <v/>
      </c>
      <c r="M31" s="257" t="str">
        <f t="shared" si="3"/>
        <v/>
      </c>
      <c r="O31" s="257" t="str">
        <f t="shared" si="4"/>
        <v/>
      </c>
      <c r="Q31" s="257" t="str">
        <f t="shared" si="5"/>
        <v/>
      </c>
      <c r="S31" s="257" t="str">
        <f t="shared" si="6"/>
        <v/>
      </c>
      <c r="U31" s="257" t="str">
        <f t="shared" si="7"/>
        <v/>
      </c>
      <c r="W31" s="257" t="str">
        <f t="shared" si="8"/>
        <v/>
      </c>
      <c r="Y31" s="257" t="str">
        <f t="shared" si="9"/>
        <v/>
      </c>
      <c r="AA31" s="257" t="str">
        <f t="shared" si="10"/>
        <v/>
      </c>
      <c r="AC31" s="257" t="str">
        <f t="shared" si="11"/>
        <v/>
      </c>
      <c r="AE31" s="257" t="str">
        <f t="shared" si="12"/>
        <v/>
      </c>
      <c r="AG31" s="257" t="str">
        <f t="shared" si="13"/>
        <v/>
      </c>
      <c r="AI31" s="257" t="str">
        <f t="shared" si="14"/>
        <v/>
      </c>
      <c r="AK31" s="257" t="str">
        <f t="shared" si="15"/>
        <v/>
      </c>
      <c r="AM31" s="257" t="str">
        <f t="shared" si="16"/>
        <v/>
      </c>
      <c r="AO31" s="257" t="str">
        <f t="shared" si="17"/>
        <v/>
      </c>
      <c r="AQ31" s="257" t="str">
        <f t="shared" si="18"/>
        <v/>
      </c>
    </row>
    <row r="32" spans="1:43">
      <c r="E32" s="257" t="str">
        <f t="shared" si="19"/>
        <v/>
      </c>
      <c r="G32" s="257" t="str">
        <f t="shared" si="19"/>
        <v/>
      </c>
      <c r="I32" s="257" t="str">
        <f t="shared" si="1"/>
        <v/>
      </c>
      <c r="K32" s="257" t="str">
        <f t="shared" si="2"/>
        <v/>
      </c>
      <c r="M32" s="257" t="str">
        <f t="shared" si="3"/>
        <v/>
      </c>
      <c r="O32" s="257" t="str">
        <f t="shared" si="4"/>
        <v/>
      </c>
      <c r="Q32" s="257" t="str">
        <f t="shared" si="5"/>
        <v/>
      </c>
      <c r="S32" s="257" t="str">
        <f t="shared" si="6"/>
        <v/>
      </c>
      <c r="U32" s="257" t="str">
        <f t="shared" si="7"/>
        <v/>
      </c>
      <c r="W32" s="257" t="str">
        <f t="shared" si="8"/>
        <v/>
      </c>
      <c r="Y32" s="257" t="str">
        <f t="shared" si="9"/>
        <v/>
      </c>
      <c r="AA32" s="257" t="str">
        <f t="shared" si="10"/>
        <v/>
      </c>
      <c r="AC32" s="257" t="str">
        <f t="shared" si="11"/>
        <v/>
      </c>
      <c r="AE32" s="257" t="str">
        <f t="shared" si="12"/>
        <v/>
      </c>
      <c r="AG32" s="257" t="str">
        <f t="shared" si="13"/>
        <v/>
      </c>
      <c r="AI32" s="257" t="str">
        <f t="shared" si="14"/>
        <v/>
      </c>
      <c r="AK32" s="257" t="str">
        <f t="shared" si="15"/>
        <v/>
      </c>
      <c r="AM32" s="257" t="str">
        <f t="shared" si="16"/>
        <v/>
      </c>
      <c r="AO32" s="257" t="str">
        <f t="shared" si="17"/>
        <v/>
      </c>
      <c r="AQ32" s="257" t="str">
        <f t="shared" si="18"/>
        <v/>
      </c>
    </row>
    <row r="33" spans="5:43">
      <c r="E33" s="257" t="str">
        <f t="shared" si="19"/>
        <v/>
      </c>
      <c r="G33" s="257" t="str">
        <f t="shared" si="19"/>
        <v/>
      </c>
      <c r="I33" s="257" t="str">
        <f t="shared" si="1"/>
        <v/>
      </c>
      <c r="K33" s="257" t="str">
        <f t="shared" si="2"/>
        <v/>
      </c>
      <c r="M33" s="257" t="str">
        <f t="shared" si="3"/>
        <v/>
      </c>
      <c r="O33" s="257" t="str">
        <f t="shared" si="4"/>
        <v/>
      </c>
      <c r="Q33" s="257" t="str">
        <f t="shared" si="5"/>
        <v/>
      </c>
      <c r="S33" s="257" t="str">
        <f t="shared" si="6"/>
        <v/>
      </c>
      <c r="U33" s="257" t="str">
        <f t="shared" si="7"/>
        <v/>
      </c>
      <c r="W33" s="257" t="str">
        <f t="shared" si="8"/>
        <v/>
      </c>
      <c r="Y33" s="257" t="str">
        <f t="shared" si="9"/>
        <v/>
      </c>
      <c r="AA33" s="257" t="str">
        <f t="shared" si="10"/>
        <v/>
      </c>
      <c r="AC33" s="257" t="str">
        <f t="shared" si="11"/>
        <v/>
      </c>
      <c r="AE33" s="257" t="str">
        <f t="shared" si="12"/>
        <v/>
      </c>
      <c r="AG33" s="257" t="str">
        <f t="shared" si="13"/>
        <v/>
      </c>
      <c r="AI33" s="257" t="str">
        <f t="shared" si="14"/>
        <v/>
      </c>
      <c r="AK33" s="257" t="str">
        <f t="shared" si="15"/>
        <v/>
      </c>
      <c r="AM33" s="257" t="str">
        <f t="shared" si="16"/>
        <v/>
      </c>
      <c r="AO33" s="257" t="str">
        <f t="shared" si="17"/>
        <v/>
      </c>
      <c r="AQ33" s="257" t="str">
        <f t="shared" si="18"/>
        <v/>
      </c>
    </row>
    <row r="34" spans="5:43">
      <c r="E34" s="257" t="str">
        <f t="shared" si="19"/>
        <v/>
      </c>
      <c r="G34" s="257" t="str">
        <f t="shared" si="19"/>
        <v/>
      </c>
      <c r="I34" s="257" t="str">
        <f t="shared" si="1"/>
        <v/>
      </c>
      <c r="K34" s="257" t="str">
        <f t="shared" si="2"/>
        <v/>
      </c>
      <c r="M34" s="257" t="str">
        <f t="shared" si="3"/>
        <v/>
      </c>
      <c r="O34" s="257" t="str">
        <f t="shared" si="4"/>
        <v/>
      </c>
      <c r="Q34" s="257" t="str">
        <f t="shared" si="5"/>
        <v/>
      </c>
      <c r="S34" s="257" t="str">
        <f t="shared" si="6"/>
        <v/>
      </c>
      <c r="U34" s="257" t="str">
        <f t="shared" si="7"/>
        <v/>
      </c>
      <c r="W34" s="257" t="str">
        <f t="shared" si="8"/>
        <v/>
      </c>
      <c r="Y34" s="257" t="str">
        <f t="shared" si="9"/>
        <v/>
      </c>
      <c r="AA34" s="257" t="str">
        <f t="shared" si="10"/>
        <v/>
      </c>
      <c r="AC34" s="257" t="str">
        <f t="shared" si="11"/>
        <v/>
      </c>
      <c r="AE34" s="257" t="str">
        <f t="shared" si="12"/>
        <v/>
      </c>
      <c r="AG34" s="257" t="str">
        <f t="shared" si="13"/>
        <v/>
      </c>
      <c r="AI34" s="257" t="str">
        <f t="shared" si="14"/>
        <v/>
      </c>
      <c r="AK34" s="257" t="str">
        <f t="shared" si="15"/>
        <v/>
      </c>
      <c r="AM34" s="257" t="str">
        <f t="shared" si="16"/>
        <v/>
      </c>
      <c r="AO34" s="257" t="str">
        <f t="shared" si="17"/>
        <v/>
      </c>
      <c r="AQ34" s="257" t="str">
        <f t="shared" si="18"/>
        <v/>
      </c>
    </row>
    <row r="35" spans="5:43">
      <c r="E35" s="257" t="str">
        <f t="shared" si="19"/>
        <v/>
      </c>
      <c r="G35" s="257" t="str">
        <f t="shared" si="19"/>
        <v/>
      </c>
      <c r="I35" s="257" t="str">
        <f t="shared" si="1"/>
        <v/>
      </c>
      <c r="K35" s="257" t="str">
        <f t="shared" si="2"/>
        <v/>
      </c>
      <c r="M35" s="257" t="str">
        <f t="shared" si="3"/>
        <v/>
      </c>
      <c r="O35" s="257" t="str">
        <f t="shared" si="4"/>
        <v/>
      </c>
      <c r="Q35" s="257" t="str">
        <f t="shared" si="5"/>
        <v/>
      </c>
      <c r="S35" s="257" t="str">
        <f t="shared" si="6"/>
        <v/>
      </c>
      <c r="U35" s="257" t="str">
        <f t="shared" si="7"/>
        <v/>
      </c>
      <c r="W35" s="257" t="str">
        <f t="shared" si="8"/>
        <v/>
      </c>
      <c r="Y35" s="257" t="str">
        <f t="shared" si="9"/>
        <v/>
      </c>
      <c r="AA35" s="257" t="str">
        <f t="shared" si="10"/>
        <v/>
      </c>
      <c r="AC35" s="257" t="str">
        <f t="shared" si="11"/>
        <v/>
      </c>
      <c r="AE35" s="257" t="str">
        <f t="shared" si="12"/>
        <v/>
      </c>
      <c r="AG35" s="257" t="str">
        <f t="shared" si="13"/>
        <v/>
      </c>
      <c r="AI35" s="257" t="str">
        <f t="shared" si="14"/>
        <v/>
      </c>
      <c r="AK35" s="257" t="str">
        <f t="shared" si="15"/>
        <v/>
      </c>
      <c r="AM35" s="257" t="str">
        <f t="shared" si="16"/>
        <v/>
      </c>
      <c r="AO35" s="257" t="str">
        <f t="shared" si="17"/>
        <v/>
      </c>
      <c r="AQ35" s="257" t="str">
        <f t="shared" si="18"/>
        <v/>
      </c>
    </row>
    <row r="36" spans="5:43">
      <c r="E36" s="257" t="str">
        <f t="shared" si="19"/>
        <v/>
      </c>
      <c r="G36" s="257" t="str">
        <f t="shared" si="19"/>
        <v/>
      </c>
      <c r="I36" s="257" t="str">
        <f t="shared" si="1"/>
        <v/>
      </c>
      <c r="K36" s="257" t="str">
        <f t="shared" si="2"/>
        <v/>
      </c>
      <c r="M36" s="257" t="str">
        <f t="shared" si="3"/>
        <v/>
      </c>
      <c r="O36" s="257" t="str">
        <f t="shared" si="4"/>
        <v/>
      </c>
      <c r="Q36" s="257" t="str">
        <f t="shared" si="5"/>
        <v/>
      </c>
      <c r="S36" s="257" t="str">
        <f t="shared" si="6"/>
        <v/>
      </c>
      <c r="U36" s="257" t="str">
        <f t="shared" si="7"/>
        <v/>
      </c>
      <c r="W36" s="257" t="str">
        <f t="shared" si="8"/>
        <v/>
      </c>
      <c r="Y36" s="257" t="str">
        <f t="shared" si="9"/>
        <v/>
      </c>
      <c r="AA36" s="257" t="str">
        <f t="shared" si="10"/>
        <v/>
      </c>
      <c r="AC36" s="257" t="str">
        <f t="shared" si="11"/>
        <v/>
      </c>
      <c r="AE36" s="257" t="str">
        <f t="shared" si="12"/>
        <v/>
      </c>
      <c r="AG36" s="257" t="str">
        <f t="shared" si="13"/>
        <v/>
      </c>
      <c r="AI36" s="257" t="str">
        <f t="shared" si="14"/>
        <v/>
      </c>
      <c r="AK36" s="257" t="str">
        <f t="shared" si="15"/>
        <v/>
      </c>
      <c r="AM36" s="257" t="str">
        <f t="shared" si="16"/>
        <v/>
      </c>
      <c r="AO36" s="257" t="str">
        <f t="shared" si="17"/>
        <v/>
      </c>
      <c r="AQ36" s="257" t="str">
        <f t="shared" si="18"/>
        <v/>
      </c>
    </row>
    <row r="37" spans="5:43">
      <c r="E37" s="257" t="str">
        <f t="shared" si="19"/>
        <v/>
      </c>
      <c r="G37" s="257" t="str">
        <f t="shared" si="19"/>
        <v/>
      </c>
      <c r="I37" s="257" t="str">
        <f t="shared" si="1"/>
        <v/>
      </c>
      <c r="K37" s="257" t="str">
        <f t="shared" si="2"/>
        <v/>
      </c>
      <c r="M37" s="257" t="str">
        <f t="shared" si="3"/>
        <v/>
      </c>
      <c r="O37" s="257" t="str">
        <f t="shared" si="4"/>
        <v/>
      </c>
      <c r="Q37" s="257" t="str">
        <f t="shared" si="5"/>
        <v/>
      </c>
      <c r="S37" s="257" t="str">
        <f t="shared" si="6"/>
        <v/>
      </c>
      <c r="U37" s="257" t="str">
        <f t="shared" si="7"/>
        <v/>
      </c>
      <c r="W37" s="257" t="str">
        <f t="shared" si="8"/>
        <v/>
      </c>
      <c r="Y37" s="257" t="str">
        <f t="shared" si="9"/>
        <v/>
      </c>
      <c r="AA37" s="257" t="str">
        <f t="shared" si="10"/>
        <v/>
      </c>
      <c r="AC37" s="257" t="str">
        <f t="shared" si="11"/>
        <v/>
      </c>
      <c r="AE37" s="257" t="str">
        <f t="shared" si="12"/>
        <v/>
      </c>
      <c r="AG37" s="257" t="str">
        <f t="shared" si="13"/>
        <v/>
      </c>
      <c r="AI37" s="257" t="str">
        <f t="shared" si="14"/>
        <v/>
      </c>
      <c r="AK37" s="257" t="str">
        <f t="shared" si="15"/>
        <v/>
      </c>
      <c r="AM37" s="257" t="str">
        <f t="shared" si="16"/>
        <v/>
      </c>
      <c r="AO37" s="257" t="str">
        <f t="shared" si="17"/>
        <v/>
      </c>
      <c r="AQ37" s="257" t="str">
        <f t="shared" si="18"/>
        <v/>
      </c>
    </row>
    <row r="38" spans="5:43">
      <c r="E38" s="257" t="str">
        <f t="shared" si="19"/>
        <v/>
      </c>
      <c r="G38" s="257" t="str">
        <f t="shared" si="19"/>
        <v/>
      </c>
      <c r="I38" s="257" t="str">
        <f t="shared" si="1"/>
        <v/>
      </c>
      <c r="K38" s="257" t="str">
        <f t="shared" si="2"/>
        <v/>
      </c>
      <c r="M38" s="257" t="str">
        <f t="shared" si="3"/>
        <v/>
      </c>
      <c r="O38" s="257" t="str">
        <f t="shared" si="4"/>
        <v/>
      </c>
      <c r="Q38" s="257" t="str">
        <f t="shared" si="5"/>
        <v/>
      </c>
      <c r="S38" s="257" t="str">
        <f t="shared" si="6"/>
        <v/>
      </c>
      <c r="U38" s="257" t="str">
        <f t="shared" si="7"/>
        <v/>
      </c>
      <c r="W38" s="257" t="str">
        <f t="shared" si="8"/>
        <v/>
      </c>
      <c r="Y38" s="257" t="str">
        <f t="shared" si="9"/>
        <v/>
      </c>
      <c r="AA38" s="257" t="str">
        <f t="shared" si="10"/>
        <v/>
      </c>
      <c r="AC38" s="257" t="str">
        <f t="shared" si="11"/>
        <v/>
      </c>
      <c r="AE38" s="257" t="str">
        <f t="shared" si="12"/>
        <v/>
      </c>
      <c r="AG38" s="257" t="str">
        <f t="shared" si="13"/>
        <v/>
      </c>
      <c r="AI38" s="257" t="str">
        <f t="shared" si="14"/>
        <v/>
      </c>
      <c r="AK38" s="257" t="str">
        <f t="shared" si="15"/>
        <v/>
      </c>
      <c r="AM38" s="257" t="str">
        <f t="shared" si="16"/>
        <v/>
      </c>
      <c r="AO38" s="257" t="str">
        <f t="shared" si="17"/>
        <v/>
      </c>
      <c r="AQ38" s="257" t="str">
        <f t="shared" si="18"/>
        <v/>
      </c>
    </row>
    <row r="39" spans="5:43">
      <c r="E39" s="257" t="str">
        <f t="shared" si="19"/>
        <v/>
      </c>
      <c r="G39" s="257" t="str">
        <f t="shared" si="19"/>
        <v/>
      </c>
      <c r="I39" s="257" t="str">
        <f t="shared" si="1"/>
        <v/>
      </c>
      <c r="K39" s="257" t="str">
        <f t="shared" si="2"/>
        <v/>
      </c>
      <c r="M39" s="257" t="str">
        <f t="shared" si="3"/>
        <v/>
      </c>
      <c r="O39" s="257" t="str">
        <f t="shared" si="4"/>
        <v/>
      </c>
      <c r="Q39" s="257" t="str">
        <f t="shared" si="5"/>
        <v/>
      </c>
      <c r="S39" s="257" t="str">
        <f t="shared" si="6"/>
        <v/>
      </c>
      <c r="U39" s="257" t="str">
        <f t="shared" si="7"/>
        <v/>
      </c>
      <c r="W39" s="257" t="str">
        <f t="shared" si="8"/>
        <v/>
      </c>
      <c r="Y39" s="257" t="str">
        <f t="shared" si="9"/>
        <v/>
      </c>
      <c r="AA39" s="257" t="str">
        <f t="shared" si="10"/>
        <v/>
      </c>
      <c r="AC39" s="257" t="str">
        <f t="shared" si="11"/>
        <v/>
      </c>
      <c r="AE39" s="257" t="str">
        <f t="shared" si="12"/>
        <v/>
      </c>
      <c r="AG39" s="257" t="str">
        <f t="shared" si="13"/>
        <v/>
      </c>
      <c r="AI39" s="257" t="str">
        <f t="shared" si="14"/>
        <v/>
      </c>
      <c r="AK39" s="257" t="str">
        <f t="shared" si="15"/>
        <v/>
      </c>
      <c r="AM39" s="257" t="str">
        <f t="shared" si="16"/>
        <v/>
      </c>
      <c r="AO39" s="257" t="str">
        <f t="shared" si="17"/>
        <v/>
      </c>
      <c r="AQ39" s="257" t="str">
        <f t="shared" si="18"/>
        <v/>
      </c>
    </row>
    <row r="40" spans="5:43">
      <c r="E40" s="257" t="str">
        <f t="shared" si="19"/>
        <v/>
      </c>
      <c r="G40" s="257" t="str">
        <f t="shared" si="19"/>
        <v/>
      </c>
      <c r="I40" s="257" t="str">
        <f t="shared" si="1"/>
        <v/>
      </c>
      <c r="K40" s="257" t="str">
        <f t="shared" si="2"/>
        <v/>
      </c>
      <c r="M40" s="257" t="str">
        <f t="shared" si="3"/>
        <v/>
      </c>
      <c r="O40" s="257" t="str">
        <f t="shared" si="4"/>
        <v/>
      </c>
      <c r="Q40" s="257" t="str">
        <f t="shared" si="5"/>
        <v/>
      </c>
      <c r="S40" s="257" t="str">
        <f t="shared" si="6"/>
        <v/>
      </c>
      <c r="U40" s="257" t="str">
        <f t="shared" si="7"/>
        <v/>
      </c>
      <c r="W40" s="257" t="str">
        <f t="shared" si="8"/>
        <v/>
      </c>
      <c r="Y40" s="257" t="str">
        <f t="shared" si="9"/>
        <v/>
      </c>
      <c r="AA40" s="257" t="str">
        <f t="shared" si="10"/>
        <v/>
      </c>
      <c r="AC40" s="257" t="str">
        <f t="shared" si="11"/>
        <v/>
      </c>
      <c r="AE40" s="257" t="str">
        <f t="shared" si="12"/>
        <v/>
      </c>
      <c r="AG40" s="257" t="str">
        <f t="shared" si="13"/>
        <v/>
      </c>
      <c r="AI40" s="257" t="str">
        <f t="shared" si="14"/>
        <v/>
      </c>
      <c r="AK40" s="257" t="str">
        <f t="shared" si="15"/>
        <v/>
      </c>
      <c r="AM40" s="257" t="str">
        <f t="shared" si="16"/>
        <v/>
      </c>
      <c r="AO40" s="257" t="str">
        <f t="shared" si="17"/>
        <v/>
      </c>
      <c r="AQ40" s="257" t="str">
        <f t="shared" si="18"/>
        <v/>
      </c>
    </row>
    <row r="41" spans="5:43">
      <c r="E41" s="257" t="str">
        <f t="shared" si="19"/>
        <v/>
      </c>
      <c r="G41" s="257" t="str">
        <f t="shared" si="19"/>
        <v/>
      </c>
      <c r="I41" s="257" t="str">
        <f t="shared" si="1"/>
        <v/>
      </c>
      <c r="K41" s="257" t="str">
        <f t="shared" si="2"/>
        <v/>
      </c>
      <c r="M41" s="257" t="str">
        <f t="shared" si="3"/>
        <v/>
      </c>
      <c r="O41" s="257" t="str">
        <f t="shared" si="4"/>
        <v/>
      </c>
      <c r="Q41" s="257" t="str">
        <f t="shared" si="5"/>
        <v/>
      </c>
      <c r="S41" s="257" t="str">
        <f t="shared" si="6"/>
        <v/>
      </c>
      <c r="U41" s="257" t="str">
        <f t="shared" si="7"/>
        <v/>
      </c>
      <c r="W41" s="257" t="str">
        <f t="shared" si="8"/>
        <v/>
      </c>
      <c r="Y41" s="257" t="str">
        <f t="shared" si="9"/>
        <v/>
      </c>
      <c r="AA41" s="257" t="str">
        <f t="shared" si="10"/>
        <v/>
      </c>
      <c r="AC41" s="257" t="str">
        <f t="shared" si="11"/>
        <v/>
      </c>
      <c r="AE41" s="257" t="str">
        <f t="shared" si="12"/>
        <v/>
      </c>
      <c r="AG41" s="257" t="str">
        <f t="shared" si="13"/>
        <v/>
      </c>
      <c r="AI41" s="257" t="str">
        <f t="shared" si="14"/>
        <v/>
      </c>
      <c r="AK41" s="257" t="str">
        <f t="shared" si="15"/>
        <v/>
      </c>
      <c r="AM41" s="257" t="str">
        <f t="shared" si="16"/>
        <v/>
      </c>
      <c r="AO41" s="257" t="str">
        <f t="shared" si="17"/>
        <v/>
      </c>
      <c r="AQ41" s="257" t="str">
        <f t="shared" si="18"/>
        <v/>
      </c>
    </row>
    <row r="42" spans="5:43">
      <c r="E42" s="257" t="str">
        <f t="shared" si="19"/>
        <v/>
      </c>
      <c r="G42" s="257" t="str">
        <f t="shared" si="19"/>
        <v/>
      </c>
      <c r="I42" s="257" t="str">
        <f t="shared" si="1"/>
        <v/>
      </c>
      <c r="K42" s="257" t="str">
        <f t="shared" si="2"/>
        <v/>
      </c>
      <c r="M42" s="257" t="str">
        <f t="shared" si="3"/>
        <v/>
      </c>
      <c r="O42" s="257" t="str">
        <f t="shared" si="4"/>
        <v/>
      </c>
      <c r="Q42" s="257" t="str">
        <f t="shared" si="5"/>
        <v/>
      </c>
      <c r="S42" s="257" t="str">
        <f t="shared" si="6"/>
        <v/>
      </c>
      <c r="U42" s="257" t="str">
        <f t="shared" si="7"/>
        <v/>
      </c>
      <c r="W42" s="257" t="str">
        <f t="shared" si="8"/>
        <v/>
      </c>
      <c r="Y42" s="257" t="str">
        <f t="shared" si="9"/>
        <v/>
      </c>
      <c r="AA42" s="257" t="str">
        <f t="shared" si="10"/>
        <v/>
      </c>
      <c r="AC42" s="257" t="str">
        <f t="shared" si="11"/>
        <v/>
      </c>
      <c r="AE42" s="257" t="str">
        <f t="shared" si="12"/>
        <v/>
      </c>
      <c r="AG42" s="257" t="str">
        <f t="shared" si="13"/>
        <v/>
      </c>
      <c r="AI42" s="257" t="str">
        <f t="shared" si="14"/>
        <v/>
      </c>
      <c r="AK42" s="257" t="str">
        <f t="shared" si="15"/>
        <v/>
      </c>
      <c r="AM42" s="257" t="str">
        <f t="shared" si="16"/>
        <v/>
      </c>
      <c r="AO42" s="257" t="str">
        <f t="shared" si="17"/>
        <v/>
      </c>
      <c r="AQ42" s="257" t="str">
        <f t="shared" si="18"/>
        <v/>
      </c>
    </row>
    <row r="43" spans="5:43">
      <c r="E43" s="257" t="str">
        <f t="shared" si="19"/>
        <v/>
      </c>
      <c r="G43" s="257" t="str">
        <f t="shared" si="19"/>
        <v/>
      </c>
      <c r="I43" s="257" t="str">
        <f t="shared" si="1"/>
        <v/>
      </c>
      <c r="K43" s="257" t="str">
        <f t="shared" si="2"/>
        <v/>
      </c>
      <c r="M43" s="257" t="str">
        <f t="shared" si="3"/>
        <v/>
      </c>
      <c r="O43" s="257" t="str">
        <f t="shared" si="4"/>
        <v/>
      </c>
      <c r="Q43" s="257" t="str">
        <f t="shared" si="5"/>
        <v/>
      </c>
      <c r="S43" s="257" t="str">
        <f t="shared" si="6"/>
        <v/>
      </c>
      <c r="U43" s="257" t="str">
        <f t="shared" si="7"/>
        <v/>
      </c>
      <c r="W43" s="257" t="str">
        <f t="shared" si="8"/>
        <v/>
      </c>
      <c r="Y43" s="257" t="str">
        <f t="shared" si="9"/>
        <v/>
      </c>
      <c r="AA43" s="257" t="str">
        <f t="shared" si="10"/>
        <v/>
      </c>
      <c r="AC43" s="257" t="str">
        <f t="shared" si="11"/>
        <v/>
      </c>
      <c r="AE43" s="257" t="str">
        <f t="shared" si="12"/>
        <v/>
      </c>
      <c r="AG43" s="257" t="str">
        <f t="shared" si="13"/>
        <v/>
      </c>
      <c r="AI43" s="257" t="str">
        <f t="shared" si="14"/>
        <v/>
      </c>
      <c r="AK43" s="257" t="str">
        <f t="shared" si="15"/>
        <v/>
      </c>
      <c r="AM43" s="257" t="str">
        <f t="shared" si="16"/>
        <v/>
      </c>
      <c r="AO43" s="257" t="str">
        <f t="shared" si="17"/>
        <v/>
      </c>
      <c r="AQ43" s="257" t="str">
        <f t="shared" si="18"/>
        <v/>
      </c>
    </row>
    <row r="44" spans="5:43">
      <c r="E44" s="257" t="str">
        <f t="shared" ref="E44:G59" si="20">IF(OR($B44=0,D44=0),"",D44/$B44)</f>
        <v/>
      </c>
      <c r="G44" s="257" t="str">
        <f t="shared" si="20"/>
        <v/>
      </c>
      <c r="I44" s="257" t="str">
        <f t="shared" si="1"/>
        <v/>
      </c>
      <c r="K44" s="257" t="str">
        <f t="shared" si="2"/>
        <v/>
      </c>
      <c r="M44" s="257" t="str">
        <f t="shared" si="3"/>
        <v/>
      </c>
      <c r="O44" s="257" t="str">
        <f t="shared" si="4"/>
        <v/>
      </c>
      <c r="Q44" s="257" t="str">
        <f t="shared" si="5"/>
        <v/>
      </c>
      <c r="S44" s="257" t="str">
        <f t="shared" si="6"/>
        <v/>
      </c>
      <c r="U44" s="257" t="str">
        <f t="shared" si="7"/>
        <v/>
      </c>
      <c r="W44" s="257" t="str">
        <f t="shared" si="8"/>
        <v/>
      </c>
      <c r="Y44" s="257" t="str">
        <f t="shared" si="9"/>
        <v/>
      </c>
      <c r="AA44" s="257" t="str">
        <f t="shared" si="10"/>
        <v/>
      </c>
      <c r="AC44" s="257" t="str">
        <f t="shared" si="11"/>
        <v/>
      </c>
      <c r="AE44" s="257" t="str">
        <f t="shared" si="12"/>
        <v/>
      </c>
      <c r="AG44" s="257" t="str">
        <f t="shared" si="13"/>
        <v/>
      </c>
      <c r="AI44" s="257" t="str">
        <f t="shared" si="14"/>
        <v/>
      </c>
      <c r="AK44" s="257" t="str">
        <f t="shared" si="15"/>
        <v/>
      </c>
      <c r="AM44" s="257" t="str">
        <f t="shared" si="16"/>
        <v/>
      </c>
      <c r="AO44" s="257" t="str">
        <f t="shared" si="17"/>
        <v/>
      </c>
      <c r="AQ44" s="257" t="str">
        <f t="shared" si="18"/>
        <v/>
      </c>
    </row>
    <row r="45" spans="5:43">
      <c r="E45" s="257" t="str">
        <f t="shared" si="20"/>
        <v/>
      </c>
      <c r="G45" s="257" t="str">
        <f t="shared" si="20"/>
        <v/>
      </c>
      <c r="I45" s="257" t="str">
        <f t="shared" si="1"/>
        <v/>
      </c>
      <c r="K45" s="257" t="str">
        <f t="shared" si="2"/>
        <v/>
      </c>
      <c r="M45" s="257" t="str">
        <f t="shared" si="3"/>
        <v/>
      </c>
      <c r="O45" s="257" t="str">
        <f t="shared" si="4"/>
        <v/>
      </c>
      <c r="Q45" s="257" t="str">
        <f t="shared" si="5"/>
        <v/>
      </c>
      <c r="S45" s="257" t="str">
        <f t="shared" si="6"/>
        <v/>
      </c>
      <c r="U45" s="257" t="str">
        <f t="shared" si="7"/>
        <v/>
      </c>
      <c r="W45" s="257" t="str">
        <f t="shared" si="8"/>
        <v/>
      </c>
      <c r="Y45" s="257" t="str">
        <f t="shared" si="9"/>
        <v/>
      </c>
      <c r="AA45" s="257" t="str">
        <f t="shared" si="10"/>
        <v/>
      </c>
      <c r="AC45" s="257" t="str">
        <f t="shared" si="11"/>
        <v/>
      </c>
      <c r="AE45" s="257" t="str">
        <f t="shared" si="12"/>
        <v/>
      </c>
      <c r="AG45" s="257" t="str">
        <f t="shared" si="13"/>
        <v/>
      </c>
      <c r="AI45" s="257" t="str">
        <f t="shared" si="14"/>
        <v/>
      </c>
      <c r="AK45" s="257" t="str">
        <f t="shared" si="15"/>
        <v/>
      </c>
      <c r="AM45" s="257" t="str">
        <f t="shared" si="16"/>
        <v/>
      </c>
      <c r="AO45" s="257" t="str">
        <f t="shared" si="17"/>
        <v/>
      </c>
      <c r="AQ45" s="257" t="str">
        <f t="shared" si="18"/>
        <v/>
      </c>
    </row>
    <row r="46" spans="5:43">
      <c r="E46" s="257" t="str">
        <f t="shared" si="20"/>
        <v/>
      </c>
      <c r="G46" s="257" t="str">
        <f t="shared" si="20"/>
        <v/>
      </c>
      <c r="I46" s="257" t="str">
        <f t="shared" si="1"/>
        <v/>
      </c>
      <c r="K46" s="257" t="str">
        <f t="shared" si="2"/>
        <v/>
      </c>
      <c r="M46" s="257" t="str">
        <f t="shared" si="3"/>
        <v/>
      </c>
      <c r="O46" s="257" t="str">
        <f t="shared" si="4"/>
        <v/>
      </c>
      <c r="Q46" s="257" t="str">
        <f t="shared" si="5"/>
        <v/>
      </c>
      <c r="S46" s="257" t="str">
        <f t="shared" si="6"/>
        <v/>
      </c>
      <c r="U46" s="257" t="str">
        <f t="shared" si="7"/>
        <v/>
      </c>
      <c r="W46" s="257" t="str">
        <f t="shared" si="8"/>
        <v/>
      </c>
      <c r="Y46" s="257" t="str">
        <f t="shared" si="9"/>
        <v/>
      </c>
      <c r="AA46" s="257" t="str">
        <f t="shared" si="10"/>
        <v/>
      </c>
      <c r="AC46" s="257" t="str">
        <f t="shared" si="11"/>
        <v/>
      </c>
      <c r="AE46" s="257" t="str">
        <f t="shared" si="12"/>
        <v/>
      </c>
      <c r="AG46" s="257" t="str">
        <f t="shared" si="13"/>
        <v/>
      </c>
      <c r="AI46" s="257" t="str">
        <f t="shared" si="14"/>
        <v/>
      </c>
      <c r="AK46" s="257" t="str">
        <f t="shared" si="15"/>
        <v/>
      </c>
      <c r="AM46" s="257" t="str">
        <f t="shared" si="16"/>
        <v/>
      </c>
      <c r="AO46" s="257" t="str">
        <f t="shared" si="17"/>
        <v/>
      </c>
      <c r="AQ46" s="257" t="str">
        <f t="shared" si="18"/>
        <v/>
      </c>
    </row>
    <row r="47" spans="5:43">
      <c r="E47" s="257" t="str">
        <f t="shared" si="20"/>
        <v/>
      </c>
      <c r="G47" s="257" t="str">
        <f t="shared" si="20"/>
        <v/>
      </c>
      <c r="I47" s="257" t="str">
        <f t="shared" si="1"/>
        <v/>
      </c>
      <c r="K47" s="257" t="str">
        <f t="shared" si="2"/>
        <v/>
      </c>
      <c r="M47" s="257" t="str">
        <f t="shared" si="3"/>
        <v/>
      </c>
      <c r="O47" s="257" t="str">
        <f t="shared" si="4"/>
        <v/>
      </c>
      <c r="Q47" s="257" t="str">
        <f t="shared" si="5"/>
        <v/>
      </c>
      <c r="S47" s="257" t="str">
        <f t="shared" si="6"/>
        <v/>
      </c>
      <c r="U47" s="257" t="str">
        <f t="shared" si="7"/>
        <v/>
      </c>
      <c r="W47" s="257" t="str">
        <f t="shared" si="8"/>
        <v/>
      </c>
      <c r="Y47" s="257" t="str">
        <f t="shared" si="9"/>
        <v/>
      </c>
      <c r="AA47" s="257" t="str">
        <f t="shared" si="10"/>
        <v/>
      </c>
      <c r="AC47" s="257" t="str">
        <f t="shared" si="11"/>
        <v/>
      </c>
      <c r="AE47" s="257" t="str">
        <f t="shared" si="12"/>
        <v/>
      </c>
      <c r="AG47" s="257" t="str">
        <f t="shared" si="13"/>
        <v/>
      </c>
      <c r="AI47" s="257" t="str">
        <f t="shared" si="14"/>
        <v/>
      </c>
      <c r="AK47" s="257" t="str">
        <f t="shared" si="15"/>
        <v/>
      </c>
      <c r="AM47" s="257" t="str">
        <f t="shared" si="16"/>
        <v/>
      </c>
      <c r="AO47" s="257" t="str">
        <f t="shared" si="17"/>
        <v/>
      </c>
      <c r="AQ47" s="257" t="str">
        <f t="shared" si="18"/>
        <v/>
      </c>
    </row>
    <row r="48" spans="5:43">
      <c r="E48" s="257" t="str">
        <f t="shared" si="20"/>
        <v/>
      </c>
      <c r="G48" s="257" t="str">
        <f t="shared" si="20"/>
        <v/>
      </c>
      <c r="I48" s="257" t="str">
        <f t="shared" si="1"/>
        <v/>
      </c>
      <c r="K48" s="257" t="str">
        <f t="shared" si="2"/>
        <v/>
      </c>
      <c r="M48" s="257" t="str">
        <f t="shared" si="3"/>
        <v/>
      </c>
      <c r="O48" s="257" t="str">
        <f t="shared" si="4"/>
        <v/>
      </c>
      <c r="Q48" s="257" t="str">
        <f t="shared" si="5"/>
        <v/>
      </c>
      <c r="S48" s="257" t="str">
        <f t="shared" si="6"/>
        <v/>
      </c>
      <c r="U48" s="257" t="str">
        <f t="shared" si="7"/>
        <v/>
      </c>
      <c r="W48" s="257" t="str">
        <f t="shared" si="8"/>
        <v/>
      </c>
      <c r="Y48" s="257" t="str">
        <f t="shared" si="9"/>
        <v/>
      </c>
      <c r="AA48" s="257" t="str">
        <f t="shared" si="10"/>
        <v/>
      </c>
      <c r="AC48" s="257" t="str">
        <f t="shared" si="11"/>
        <v/>
      </c>
      <c r="AE48" s="257" t="str">
        <f t="shared" si="12"/>
        <v/>
      </c>
      <c r="AG48" s="257" t="str">
        <f t="shared" si="13"/>
        <v/>
      </c>
      <c r="AI48" s="257" t="str">
        <f t="shared" si="14"/>
        <v/>
      </c>
      <c r="AK48" s="257" t="str">
        <f t="shared" si="15"/>
        <v/>
      </c>
      <c r="AM48" s="257" t="str">
        <f t="shared" si="16"/>
        <v/>
      </c>
      <c r="AO48" s="257" t="str">
        <f t="shared" si="17"/>
        <v/>
      </c>
      <c r="AQ48" s="257" t="str">
        <f t="shared" si="18"/>
        <v/>
      </c>
    </row>
    <row r="49" spans="5:43">
      <c r="E49" s="257" t="str">
        <f t="shared" si="20"/>
        <v/>
      </c>
      <c r="G49" s="257" t="str">
        <f t="shared" si="20"/>
        <v/>
      </c>
      <c r="I49" s="257" t="str">
        <f t="shared" si="1"/>
        <v/>
      </c>
      <c r="K49" s="257" t="str">
        <f t="shared" si="2"/>
        <v/>
      </c>
      <c r="M49" s="257" t="str">
        <f t="shared" si="3"/>
        <v/>
      </c>
      <c r="O49" s="257" t="str">
        <f t="shared" si="4"/>
        <v/>
      </c>
      <c r="Q49" s="257" t="str">
        <f t="shared" si="5"/>
        <v/>
      </c>
      <c r="S49" s="257" t="str">
        <f t="shared" si="6"/>
        <v/>
      </c>
      <c r="U49" s="257" t="str">
        <f t="shared" si="7"/>
        <v/>
      </c>
      <c r="W49" s="257" t="str">
        <f t="shared" si="8"/>
        <v/>
      </c>
      <c r="Y49" s="257" t="str">
        <f t="shared" si="9"/>
        <v/>
      </c>
      <c r="AA49" s="257" t="str">
        <f t="shared" si="10"/>
        <v/>
      </c>
      <c r="AC49" s="257" t="str">
        <f t="shared" si="11"/>
        <v/>
      </c>
      <c r="AE49" s="257" t="str">
        <f t="shared" si="12"/>
        <v/>
      </c>
      <c r="AG49" s="257" t="str">
        <f t="shared" si="13"/>
        <v/>
      </c>
      <c r="AI49" s="257" t="str">
        <f t="shared" si="14"/>
        <v/>
      </c>
      <c r="AK49" s="257" t="str">
        <f t="shared" si="15"/>
        <v/>
      </c>
      <c r="AM49" s="257" t="str">
        <f t="shared" si="16"/>
        <v/>
      </c>
      <c r="AO49" s="257" t="str">
        <f t="shared" si="17"/>
        <v/>
      </c>
      <c r="AQ49" s="257" t="str">
        <f t="shared" si="18"/>
        <v/>
      </c>
    </row>
    <row r="50" spans="5:43">
      <c r="E50" s="257" t="str">
        <f t="shared" si="20"/>
        <v/>
      </c>
      <c r="G50" s="257" t="str">
        <f t="shared" si="20"/>
        <v/>
      </c>
      <c r="I50" s="257" t="str">
        <f t="shared" si="1"/>
        <v/>
      </c>
      <c r="K50" s="257" t="str">
        <f t="shared" si="2"/>
        <v/>
      </c>
      <c r="M50" s="257" t="str">
        <f t="shared" si="3"/>
        <v/>
      </c>
      <c r="O50" s="257" t="str">
        <f t="shared" si="4"/>
        <v/>
      </c>
      <c r="Q50" s="257" t="str">
        <f t="shared" si="5"/>
        <v/>
      </c>
      <c r="S50" s="257" t="str">
        <f t="shared" si="6"/>
        <v/>
      </c>
      <c r="U50" s="257" t="str">
        <f t="shared" si="7"/>
        <v/>
      </c>
      <c r="W50" s="257" t="str">
        <f t="shared" si="8"/>
        <v/>
      </c>
      <c r="Y50" s="257" t="str">
        <f t="shared" si="9"/>
        <v/>
      </c>
      <c r="AA50" s="257" t="str">
        <f t="shared" si="10"/>
        <v/>
      </c>
      <c r="AC50" s="257" t="str">
        <f t="shared" si="11"/>
        <v/>
      </c>
      <c r="AE50" s="257" t="str">
        <f t="shared" si="12"/>
        <v/>
      </c>
      <c r="AG50" s="257" t="str">
        <f t="shared" si="13"/>
        <v/>
      </c>
      <c r="AI50" s="257" t="str">
        <f t="shared" si="14"/>
        <v/>
      </c>
      <c r="AK50" s="257" t="str">
        <f t="shared" si="15"/>
        <v/>
      </c>
      <c r="AM50" s="257" t="str">
        <f t="shared" si="16"/>
        <v/>
      </c>
      <c r="AO50" s="257" t="str">
        <f t="shared" si="17"/>
        <v/>
      </c>
      <c r="AQ50" s="257" t="str">
        <f t="shared" si="18"/>
        <v/>
      </c>
    </row>
    <row r="51" spans="5:43">
      <c r="E51" s="257" t="str">
        <f t="shared" si="20"/>
        <v/>
      </c>
      <c r="G51" s="257" t="str">
        <f t="shared" si="20"/>
        <v/>
      </c>
      <c r="I51" s="257" t="str">
        <f t="shared" si="1"/>
        <v/>
      </c>
      <c r="K51" s="257" t="str">
        <f t="shared" si="2"/>
        <v/>
      </c>
      <c r="M51" s="257" t="str">
        <f t="shared" si="3"/>
        <v/>
      </c>
      <c r="O51" s="257" t="str">
        <f t="shared" si="4"/>
        <v/>
      </c>
      <c r="Q51" s="257" t="str">
        <f t="shared" si="5"/>
        <v/>
      </c>
      <c r="S51" s="257" t="str">
        <f t="shared" si="6"/>
        <v/>
      </c>
      <c r="U51" s="257" t="str">
        <f t="shared" si="7"/>
        <v/>
      </c>
      <c r="W51" s="257" t="str">
        <f t="shared" si="8"/>
        <v/>
      </c>
      <c r="Y51" s="257" t="str">
        <f t="shared" si="9"/>
        <v/>
      </c>
      <c r="AA51" s="257" t="str">
        <f t="shared" si="10"/>
        <v/>
      </c>
      <c r="AC51" s="257" t="str">
        <f t="shared" si="11"/>
        <v/>
      </c>
      <c r="AE51" s="257" t="str">
        <f t="shared" si="12"/>
        <v/>
      </c>
      <c r="AG51" s="257" t="str">
        <f t="shared" si="13"/>
        <v/>
      </c>
      <c r="AI51" s="257" t="str">
        <f t="shared" si="14"/>
        <v/>
      </c>
      <c r="AK51" s="257" t="str">
        <f t="shared" si="15"/>
        <v/>
      </c>
      <c r="AM51" s="257" t="str">
        <f t="shared" si="16"/>
        <v/>
      </c>
      <c r="AO51" s="257" t="str">
        <f t="shared" si="17"/>
        <v/>
      </c>
      <c r="AQ51" s="257" t="str">
        <f t="shared" si="18"/>
        <v/>
      </c>
    </row>
    <row r="52" spans="5:43">
      <c r="E52" s="257" t="str">
        <f t="shared" si="20"/>
        <v/>
      </c>
      <c r="G52" s="257" t="str">
        <f t="shared" si="20"/>
        <v/>
      </c>
      <c r="I52" s="257" t="str">
        <f t="shared" si="1"/>
        <v/>
      </c>
      <c r="K52" s="257" t="str">
        <f t="shared" si="2"/>
        <v/>
      </c>
      <c r="M52" s="257" t="str">
        <f t="shared" si="3"/>
        <v/>
      </c>
      <c r="O52" s="257" t="str">
        <f t="shared" si="4"/>
        <v/>
      </c>
      <c r="Q52" s="257" t="str">
        <f t="shared" si="5"/>
        <v/>
      </c>
      <c r="S52" s="257" t="str">
        <f t="shared" si="6"/>
        <v/>
      </c>
      <c r="U52" s="257" t="str">
        <f t="shared" si="7"/>
        <v/>
      </c>
      <c r="W52" s="257" t="str">
        <f t="shared" si="8"/>
        <v/>
      </c>
      <c r="Y52" s="257" t="str">
        <f t="shared" si="9"/>
        <v/>
      </c>
      <c r="AA52" s="257" t="str">
        <f t="shared" si="10"/>
        <v/>
      </c>
      <c r="AC52" s="257" t="str">
        <f t="shared" si="11"/>
        <v/>
      </c>
      <c r="AE52" s="257" t="str">
        <f t="shared" si="12"/>
        <v/>
      </c>
      <c r="AG52" s="257" t="str">
        <f t="shared" si="13"/>
        <v/>
      </c>
      <c r="AI52" s="257" t="str">
        <f t="shared" si="14"/>
        <v/>
      </c>
      <c r="AK52" s="257" t="str">
        <f t="shared" si="15"/>
        <v/>
      </c>
      <c r="AM52" s="257" t="str">
        <f t="shared" si="16"/>
        <v/>
      </c>
      <c r="AO52" s="257" t="str">
        <f t="shared" si="17"/>
        <v/>
      </c>
      <c r="AQ52" s="257" t="str">
        <f t="shared" si="18"/>
        <v/>
      </c>
    </row>
    <row r="53" spans="5:43">
      <c r="E53" s="257" t="str">
        <f t="shared" si="20"/>
        <v/>
      </c>
      <c r="G53" s="257" t="str">
        <f t="shared" si="20"/>
        <v/>
      </c>
      <c r="I53" s="257" t="str">
        <f t="shared" si="1"/>
        <v/>
      </c>
      <c r="K53" s="257" t="str">
        <f t="shared" si="2"/>
        <v/>
      </c>
      <c r="M53" s="257" t="str">
        <f t="shared" si="3"/>
        <v/>
      </c>
      <c r="O53" s="257" t="str">
        <f t="shared" si="4"/>
        <v/>
      </c>
      <c r="Q53" s="257" t="str">
        <f t="shared" si="5"/>
        <v/>
      </c>
      <c r="S53" s="257" t="str">
        <f t="shared" si="6"/>
        <v/>
      </c>
      <c r="U53" s="257" t="str">
        <f t="shared" si="7"/>
        <v/>
      </c>
      <c r="W53" s="257" t="str">
        <f t="shared" si="8"/>
        <v/>
      </c>
      <c r="Y53" s="257" t="str">
        <f t="shared" si="9"/>
        <v/>
      </c>
      <c r="AA53" s="257" t="str">
        <f t="shared" si="10"/>
        <v/>
      </c>
      <c r="AC53" s="257" t="str">
        <f t="shared" si="11"/>
        <v/>
      </c>
      <c r="AE53" s="257" t="str">
        <f t="shared" si="12"/>
        <v/>
      </c>
      <c r="AG53" s="257" t="str">
        <f t="shared" si="13"/>
        <v/>
      </c>
      <c r="AI53" s="257" t="str">
        <f t="shared" si="14"/>
        <v/>
      </c>
      <c r="AK53" s="257" t="str">
        <f t="shared" si="15"/>
        <v/>
      </c>
      <c r="AM53" s="257" t="str">
        <f t="shared" si="16"/>
        <v/>
      </c>
      <c r="AO53" s="257" t="str">
        <f t="shared" si="17"/>
        <v/>
      </c>
      <c r="AQ53" s="257" t="str">
        <f t="shared" si="18"/>
        <v/>
      </c>
    </row>
    <row r="54" spans="5:43">
      <c r="E54" s="257" t="str">
        <f t="shared" si="20"/>
        <v/>
      </c>
      <c r="G54" s="257" t="str">
        <f t="shared" si="20"/>
        <v/>
      </c>
      <c r="I54" s="257" t="str">
        <f t="shared" si="1"/>
        <v/>
      </c>
      <c r="K54" s="257" t="str">
        <f t="shared" si="2"/>
        <v/>
      </c>
      <c r="M54" s="257" t="str">
        <f t="shared" si="3"/>
        <v/>
      </c>
      <c r="O54" s="257" t="str">
        <f t="shared" si="4"/>
        <v/>
      </c>
      <c r="Q54" s="257" t="str">
        <f t="shared" si="5"/>
        <v/>
      </c>
      <c r="S54" s="257" t="str">
        <f t="shared" si="6"/>
        <v/>
      </c>
      <c r="U54" s="257" t="str">
        <f t="shared" si="7"/>
        <v/>
      </c>
      <c r="W54" s="257" t="str">
        <f t="shared" si="8"/>
        <v/>
      </c>
      <c r="Y54" s="257" t="str">
        <f t="shared" si="9"/>
        <v/>
      </c>
      <c r="AA54" s="257" t="str">
        <f t="shared" si="10"/>
        <v/>
      </c>
      <c r="AC54" s="257" t="str">
        <f t="shared" si="11"/>
        <v/>
      </c>
      <c r="AE54" s="257" t="str">
        <f t="shared" si="12"/>
        <v/>
      </c>
      <c r="AG54" s="257" t="str">
        <f t="shared" si="13"/>
        <v/>
      </c>
      <c r="AI54" s="257" t="str">
        <f t="shared" si="14"/>
        <v/>
      </c>
      <c r="AK54" s="257" t="str">
        <f t="shared" si="15"/>
        <v/>
      </c>
      <c r="AM54" s="257" t="str">
        <f t="shared" si="16"/>
        <v/>
      </c>
      <c r="AO54" s="257" t="str">
        <f t="shared" si="17"/>
        <v/>
      </c>
      <c r="AQ54" s="257" t="str">
        <f t="shared" si="18"/>
        <v/>
      </c>
    </row>
    <row r="55" spans="5:43">
      <c r="E55" s="257" t="str">
        <f t="shared" si="20"/>
        <v/>
      </c>
      <c r="G55" s="257" t="str">
        <f t="shared" si="20"/>
        <v/>
      </c>
      <c r="I55" s="257" t="str">
        <f t="shared" si="1"/>
        <v/>
      </c>
      <c r="K55" s="257" t="str">
        <f t="shared" si="2"/>
        <v/>
      </c>
      <c r="M55" s="257" t="str">
        <f t="shared" si="3"/>
        <v/>
      </c>
      <c r="O55" s="257" t="str">
        <f t="shared" si="4"/>
        <v/>
      </c>
      <c r="Q55" s="257" t="str">
        <f t="shared" si="5"/>
        <v/>
      </c>
      <c r="S55" s="257" t="str">
        <f t="shared" si="6"/>
        <v/>
      </c>
      <c r="U55" s="257" t="str">
        <f t="shared" si="7"/>
        <v/>
      </c>
      <c r="W55" s="257" t="str">
        <f t="shared" si="8"/>
        <v/>
      </c>
      <c r="Y55" s="257" t="str">
        <f t="shared" si="9"/>
        <v/>
      </c>
      <c r="AA55" s="257" t="str">
        <f t="shared" si="10"/>
        <v/>
      </c>
      <c r="AC55" s="257" t="str">
        <f t="shared" si="11"/>
        <v/>
      </c>
      <c r="AE55" s="257" t="str">
        <f t="shared" si="12"/>
        <v/>
      </c>
      <c r="AG55" s="257" t="str">
        <f t="shared" si="13"/>
        <v/>
      </c>
      <c r="AI55" s="257" t="str">
        <f t="shared" si="14"/>
        <v/>
      </c>
      <c r="AK55" s="257" t="str">
        <f t="shared" si="15"/>
        <v/>
      </c>
      <c r="AM55" s="257" t="str">
        <f t="shared" si="16"/>
        <v/>
      </c>
      <c r="AO55" s="257" t="str">
        <f t="shared" si="17"/>
        <v/>
      </c>
      <c r="AQ55" s="257" t="str">
        <f t="shared" si="18"/>
        <v/>
      </c>
    </row>
    <row r="56" spans="5:43">
      <c r="E56" s="257" t="str">
        <f t="shared" si="20"/>
        <v/>
      </c>
      <c r="G56" s="257" t="str">
        <f t="shared" si="20"/>
        <v/>
      </c>
      <c r="I56" s="257" t="str">
        <f t="shared" si="1"/>
        <v/>
      </c>
      <c r="K56" s="257" t="str">
        <f t="shared" si="2"/>
        <v/>
      </c>
      <c r="M56" s="257" t="str">
        <f t="shared" si="3"/>
        <v/>
      </c>
      <c r="O56" s="257" t="str">
        <f t="shared" si="4"/>
        <v/>
      </c>
      <c r="Q56" s="257" t="str">
        <f t="shared" si="5"/>
        <v/>
      </c>
      <c r="S56" s="257" t="str">
        <f t="shared" si="6"/>
        <v/>
      </c>
      <c r="U56" s="257" t="str">
        <f t="shared" si="7"/>
        <v/>
      </c>
      <c r="W56" s="257" t="str">
        <f t="shared" si="8"/>
        <v/>
      </c>
      <c r="Y56" s="257" t="str">
        <f t="shared" si="9"/>
        <v/>
      </c>
      <c r="AA56" s="257" t="str">
        <f t="shared" si="10"/>
        <v/>
      </c>
      <c r="AC56" s="257" t="str">
        <f t="shared" si="11"/>
        <v/>
      </c>
      <c r="AE56" s="257" t="str">
        <f t="shared" si="12"/>
        <v/>
      </c>
      <c r="AG56" s="257" t="str">
        <f t="shared" si="13"/>
        <v/>
      </c>
      <c r="AI56" s="257" t="str">
        <f t="shared" si="14"/>
        <v/>
      </c>
      <c r="AK56" s="257" t="str">
        <f t="shared" si="15"/>
        <v/>
      </c>
      <c r="AM56" s="257" t="str">
        <f t="shared" si="16"/>
        <v/>
      </c>
      <c r="AO56" s="257" t="str">
        <f t="shared" si="17"/>
        <v/>
      </c>
      <c r="AQ56" s="257" t="str">
        <f t="shared" si="18"/>
        <v/>
      </c>
    </row>
    <row r="57" spans="5:43">
      <c r="E57" s="257" t="str">
        <f t="shared" si="20"/>
        <v/>
      </c>
      <c r="G57" s="257" t="str">
        <f t="shared" si="20"/>
        <v/>
      </c>
      <c r="I57" s="257" t="str">
        <f t="shared" si="1"/>
        <v/>
      </c>
      <c r="K57" s="257" t="str">
        <f t="shared" si="2"/>
        <v/>
      </c>
      <c r="M57" s="257" t="str">
        <f t="shared" si="3"/>
        <v/>
      </c>
      <c r="O57" s="257" t="str">
        <f t="shared" si="4"/>
        <v/>
      </c>
      <c r="Q57" s="257" t="str">
        <f t="shared" si="5"/>
        <v/>
      </c>
      <c r="S57" s="257" t="str">
        <f t="shared" si="6"/>
        <v/>
      </c>
      <c r="U57" s="257" t="str">
        <f t="shared" si="7"/>
        <v/>
      </c>
      <c r="W57" s="257" t="str">
        <f t="shared" si="8"/>
        <v/>
      </c>
      <c r="Y57" s="257" t="str">
        <f t="shared" si="9"/>
        <v/>
      </c>
      <c r="AA57" s="257" t="str">
        <f t="shared" si="10"/>
        <v/>
      </c>
      <c r="AC57" s="257" t="str">
        <f t="shared" si="11"/>
        <v/>
      </c>
      <c r="AE57" s="257" t="str">
        <f t="shared" si="12"/>
        <v/>
      </c>
      <c r="AG57" s="257" t="str">
        <f t="shared" si="13"/>
        <v/>
      </c>
      <c r="AI57" s="257" t="str">
        <f t="shared" si="14"/>
        <v/>
      </c>
      <c r="AK57" s="257" t="str">
        <f t="shared" si="15"/>
        <v/>
      </c>
      <c r="AM57" s="257" t="str">
        <f t="shared" si="16"/>
        <v/>
      </c>
      <c r="AO57" s="257" t="str">
        <f t="shared" si="17"/>
        <v/>
      </c>
      <c r="AQ57" s="257" t="str">
        <f t="shared" si="18"/>
        <v/>
      </c>
    </row>
    <row r="58" spans="5:43">
      <c r="E58" s="257" t="str">
        <f t="shared" si="20"/>
        <v/>
      </c>
      <c r="G58" s="257" t="str">
        <f t="shared" si="20"/>
        <v/>
      </c>
      <c r="I58" s="257" t="str">
        <f t="shared" si="1"/>
        <v/>
      </c>
      <c r="K58" s="257" t="str">
        <f t="shared" si="2"/>
        <v/>
      </c>
      <c r="M58" s="257" t="str">
        <f t="shared" si="3"/>
        <v/>
      </c>
      <c r="O58" s="257" t="str">
        <f t="shared" si="4"/>
        <v/>
      </c>
      <c r="Q58" s="257" t="str">
        <f t="shared" si="5"/>
        <v/>
      </c>
      <c r="S58" s="257" t="str">
        <f t="shared" si="6"/>
        <v/>
      </c>
      <c r="U58" s="257" t="str">
        <f t="shared" si="7"/>
        <v/>
      </c>
      <c r="W58" s="257" t="str">
        <f t="shared" si="8"/>
        <v/>
      </c>
      <c r="Y58" s="257" t="str">
        <f t="shared" si="9"/>
        <v/>
      </c>
      <c r="AA58" s="257" t="str">
        <f t="shared" si="10"/>
        <v/>
      </c>
      <c r="AC58" s="257" t="str">
        <f t="shared" si="11"/>
        <v/>
      </c>
      <c r="AE58" s="257" t="str">
        <f t="shared" si="12"/>
        <v/>
      </c>
      <c r="AG58" s="257" t="str">
        <f t="shared" si="13"/>
        <v/>
      </c>
      <c r="AI58" s="257" t="str">
        <f t="shared" si="14"/>
        <v/>
      </c>
      <c r="AK58" s="257" t="str">
        <f t="shared" si="15"/>
        <v/>
      </c>
      <c r="AM58" s="257" t="str">
        <f t="shared" si="16"/>
        <v/>
      </c>
      <c r="AO58" s="257" t="str">
        <f t="shared" si="17"/>
        <v/>
      </c>
      <c r="AQ58" s="257" t="str">
        <f t="shared" si="18"/>
        <v/>
      </c>
    </row>
    <row r="59" spans="5:43">
      <c r="E59" s="257" t="str">
        <f t="shared" si="20"/>
        <v/>
      </c>
      <c r="G59" s="257" t="str">
        <f t="shared" si="20"/>
        <v/>
      </c>
      <c r="I59" s="257" t="str">
        <f t="shared" si="1"/>
        <v/>
      </c>
      <c r="K59" s="257" t="str">
        <f t="shared" si="2"/>
        <v/>
      </c>
      <c r="M59" s="257" t="str">
        <f t="shared" si="3"/>
        <v/>
      </c>
      <c r="O59" s="257" t="str">
        <f t="shared" si="4"/>
        <v/>
      </c>
      <c r="Q59" s="257" t="str">
        <f t="shared" si="5"/>
        <v/>
      </c>
      <c r="S59" s="257" t="str">
        <f t="shared" si="6"/>
        <v/>
      </c>
      <c r="U59" s="257" t="str">
        <f t="shared" si="7"/>
        <v/>
      </c>
      <c r="W59" s="257" t="str">
        <f t="shared" si="8"/>
        <v/>
      </c>
      <c r="Y59" s="257" t="str">
        <f t="shared" si="9"/>
        <v/>
      </c>
      <c r="AA59" s="257" t="str">
        <f t="shared" si="10"/>
        <v/>
      </c>
      <c r="AC59" s="257" t="str">
        <f t="shared" si="11"/>
        <v/>
      </c>
      <c r="AE59" s="257" t="str">
        <f t="shared" si="12"/>
        <v/>
      </c>
      <c r="AG59" s="257" t="str">
        <f t="shared" si="13"/>
        <v/>
      </c>
      <c r="AI59" s="257" t="str">
        <f t="shared" si="14"/>
        <v/>
      </c>
      <c r="AK59" s="257" t="str">
        <f t="shared" si="15"/>
        <v/>
      </c>
      <c r="AM59" s="257" t="str">
        <f t="shared" si="16"/>
        <v/>
      </c>
      <c r="AO59" s="257" t="str">
        <f t="shared" si="17"/>
        <v/>
      </c>
      <c r="AQ59" s="257" t="str">
        <f t="shared" si="18"/>
        <v/>
      </c>
    </row>
    <row r="60" spans="5:43">
      <c r="E60" s="257" t="str">
        <f t="shared" ref="E60:G75" si="21">IF(OR($B60=0,D60=0),"",D60/$B60)</f>
        <v/>
      </c>
      <c r="G60" s="257" t="str">
        <f t="shared" si="21"/>
        <v/>
      </c>
      <c r="I60" s="257" t="str">
        <f t="shared" si="1"/>
        <v/>
      </c>
      <c r="K60" s="257" t="str">
        <f t="shared" si="2"/>
        <v/>
      </c>
      <c r="M60" s="257" t="str">
        <f t="shared" si="3"/>
        <v/>
      </c>
      <c r="O60" s="257" t="str">
        <f t="shared" si="4"/>
        <v/>
      </c>
      <c r="Q60" s="257" t="str">
        <f t="shared" si="5"/>
        <v/>
      </c>
      <c r="S60" s="257" t="str">
        <f t="shared" si="6"/>
        <v/>
      </c>
      <c r="U60" s="257" t="str">
        <f t="shared" si="7"/>
        <v/>
      </c>
      <c r="W60" s="257" t="str">
        <f t="shared" si="8"/>
        <v/>
      </c>
      <c r="Y60" s="257" t="str">
        <f t="shared" si="9"/>
        <v/>
      </c>
      <c r="AA60" s="257" t="str">
        <f t="shared" si="10"/>
        <v/>
      </c>
      <c r="AC60" s="257" t="str">
        <f t="shared" si="11"/>
        <v/>
      </c>
      <c r="AE60" s="257" t="str">
        <f t="shared" si="12"/>
        <v/>
      </c>
      <c r="AG60" s="257" t="str">
        <f t="shared" si="13"/>
        <v/>
      </c>
      <c r="AI60" s="257" t="str">
        <f t="shared" si="14"/>
        <v/>
      </c>
      <c r="AK60" s="257" t="str">
        <f t="shared" si="15"/>
        <v/>
      </c>
      <c r="AM60" s="257" t="str">
        <f t="shared" si="16"/>
        <v/>
      </c>
      <c r="AO60" s="257" t="str">
        <f t="shared" si="17"/>
        <v/>
      </c>
      <c r="AQ60" s="257" t="str">
        <f t="shared" si="18"/>
        <v/>
      </c>
    </row>
    <row r="61" spans="5:43">
      <c r="E61" s="257" t="str">
        <f t="shared" si="21"/>
        <v/>
      </c>
      <c r="G61" s="257" t="str">
        <f t="shared" si="21"/>
        <v/>
      </c>
      <c r="I61" s="257" t="str">
        <f t="shared" si="1"/>
        <v/>
      </c>
      <c r="K61" s="257" t="str">
        <f t="shared" si="2"/>
        <v/>
      </c>
      <c r="M61" s="257" t="str">
        <f t="shared" si="3"/>
        <v/>
      </c>
      <c r="O61" s="257" t="str">
        <f t="shared" si="4"/>
        <v/>
      </c>
      <c r="Q61" s="257" t="str">
        <f t="shared" si="5"/>
        <v/>
      </c>
      <c r="S61" s="257" t="str">
        <f t="shared" si="6"/>
        <v/>
      </c>
      <c r="U61" s="257" t="str">
        <f t="shared" si="7"/>
        <v/>
      </c>
      <c r="W61" s="257" t="str">
        <f t="shared" si="8"/>
        <v/>
      </c>
      <c r="Y61" s="257" t="str">
        <f t="shared" si="9"/>
        <v/>
      </c>
      <c r="AA61" s="257" t="str">
        <f t="shared" si="10"/>
        <v/>
      </c>
      <c r="AC61" s="257" t="str">
        <f t="shared" si="11"/>
        <v/>
      </c>
      <c r="AE61" s="257" t="str">
        <f t="shared" si="12"/>
        <v/>
      </c>
      <c r="AG61" s="257" t="str">
        <f t="shared" si="13"/>
        <v/>
      </c>
      <c r="AI61" s="257" t="str">
        <f t="shared" si="14"/>
        <v/>
      </c>
      <c r="AK61" s="257" t="str">
        <f t="shared" si="15"/>
        <v/>
      </c>
      <c r="AM61" s="257" t="str">
        <f t="shared" si="16"/>
        <v/>
      </c>
      <c r="AO61" s="257" t="str">
        <f t="shared" si="17"/>
        <v/>
      </c>
      <c r="AQ61" s="257" t="str">
        <f t="shared" si="18"/>
        <v/>
      </c>
    </row>
    <row r="62" spans="5:43">
      <c r="E62" s="257" t="str">
        <f t="shared" si="21"/>
        <v/>
      </c>
      <c r="G62" s="257" t="str">
        <f t="shared" si="21"/>
        <v/>
      </c>
      <c r="I62" s="257" t="str">
        <f t="shared" si="1"/>
        <v/>
      </c>
      <c r="K62" s="257" t="str">
        <f t="shared" si="2"/>
        <v/>
      </c>
      <c r="M62" s="257" t="str">
        <f t="shared" si="3"/>
        <v/>
      </c>
      <c r="O62" s="257" t="str">
        <f t="shared" si="4"/>
        <v/>
      </c>
      <c r="Q62" s="257" t="str">
        <f t="shared" si="5"/>
        <v/>
      </c>
      <c r="S62" s="257" t="str">
        <f t="shared" si="6"/>
        <v/>
      </c>
      <c r="U62" s="257" t="str">
        <f t="shared" si="7"/>
        <v/>
      </c>
      <c r="W62" s="257" t="str">
        <f t="shared" si="8"/>
        <v/>
      </c>
      <c r="Y62" s="257" t="str">
        <f t="shared" si="9"/>
        <v/>
      </c>
      <c r="AA62" s="257" t="str">
        <f t="shared" si="10"/>
        <v/>
      </c>
      <c r="AC62" s="257" t="str">
        <f t="shared" si="11"/>
        <v/>
      </c>
      <c r="AE62" s="257" t="str">
        <f t="shared" si="12"/>
        <v/>
      </c>
      <c r="AG62" s="257" t="str">
        <f t="shared" si="13"/>
        <v/>
      </c>
      <c r="AI62" s="257" t="str">
        <f t="shared" si="14"/>
        <v/>
      </c>
      <c r="AK62" s="257" t="str">
        <f t="shared" si="15"/>
        <v/>
      </c>
      <c r="AM62" s="257" t="str">
        <f t="shared" si="16"/>
        <v/>
      </c>
      <c r="AO62" s="257" t="str">
        <f t="shared" si="17"/>
        <v/>
      </c>
      <c r="AQ62" s="257" t="str">
        <f t="shared" si="18"/>
        <v/>
      </c>
    </row>
    <row r="63" spans="5:43">
      <c r="E63" s="257" t="str">
        <f t="shared" si="21"/>
        <v/>
      </c>
      <c r="G63" s="257" t="str">
        <f t="shared" si="21"/>
        <v/>
      </c>
      <c r="I63" s="257" t="str">
        <f t="shared" si="1"/>
        <v/>
      </c>
      <c r="K63" s="257" t="str">
        <f t="shared" si="2"/>
        <v/>
      </c>
      <c r="M63" s="257" t="str">
        <f t="shared" si="3"/>
        <v/>
      </c>
      <c r="O63" s="257" t="str">
        <f t="shared" si="4"/>
        <v/>
      </c>
      <c r="Q63" s="257" t="str">
        <f t="shared" si="5"/>
        <v/>
      </c>
      <c r="S63" s="257" t="str">
        <f t="shared" si="6"/>
        <v/>
      </c>
      <c r="U63" s="257" t="str">
        <f t="shared" si="7"/>
        <v/>
      </c>
      <c r="W63" s="257" t="str">
        <f t="shared" si="8"/>
        <v/>
      </c>
      <c r="Y63" s="257" t="str">
        <f t="shared" si="9"/>
        <v/>
      </c>
      <c r="AA63" s="257" t="str">
        <f t="shared" si="10"/>
        <v/>
      </c>
      <c r="AC63" s="257" t="str">
        <f t="shared" si="11"/>
        <v/>
      </c>
      <c r="AE63" s="257" t="str">
        <f t="shared" si="12"/>
        <v/>
      </c>
      <c r="AG63" s="257" t="str">
        <f t="shared" si="13"/>
        <v/>
      </c>
      <c r="AI63" s="257" t="str">
        <f t="shared" si="14"/>
        <v/>
      </c>
      <c r="AK63" s="257" t="str">
        <f t="shared" si="15"/>
        <v/>
      </c>
      <c r="AM63" s="257" t="str">
        <f t="shared" si="16"/>
        <v/>
      </c>
      <c r="AO63" s="257" t="str">
        <f t="shared" si="17"/>
        <v/>
      </c>
      <c r="AQ63" s="257" t="str">
        <f t="shared" si="18"/>
        <v/>
      </c>
    </row>
    <row r="64" spans="5:43">
      <c r="E64" s="257" t="str">
        <f t="shared" si="21"/>
        <v/>
      </c>
      <c r="G64" s="257" t="str">
        <f t="shared" si="21"/>
        <v/>
      </c>
      <c r="I64" s="257" t="str">
        <f t="shared" si="1"/>
        <v/>
      </c>
      <c r="K64" s="257" t="str">
        <f t="shared" si="2"/>
        <v/>
      </c>
      <c r="M64" s="257" t="str">
        <f t="shared" si="3"/>
        <v/>
      </c>
      <c r="O64" s="257" t="str">
        <f t="shared" si="4"/>
        <v/>
      </c>
      <c r="Q64" s="257" t="str">
        <f t="shared" si="5"/>
        <v/>
      </c>
      <c r="S64" s="257" t="str">
        <f t="shared" si="6"/>
        <v/>
      </c>
      <c r="U64" s="257" t="str">
        <f t="shared" si="7"/>
        <v/>
      </c>
      <c r="W64" s="257" t="str">
        <f t="shared" si="8"/>
        <v/>
      </c>
      <c r="Y64" s="257" t="str">
        <f t="shared" si="9"/>
        <v/>
      </c>
      <c r="AA64" s="257" t="str">
        <f t="shared" si="10"/>
        <v/>
      </c>
      <c r="AC64" s="257" t="str">
        <f t="shared" si="11"/>
        <v/>
      </c>
      <c r="AE64" s="257" t="str">
        <f t="shared" si="12"/>
        <v/>
      </c>
      <c r="AG64" s="257" t="str">
        <f t="shared" si="13"/>
        <v/>
      </c>
      <c r="AI64" s="257" t="str">
        <f t="shared" si="14"/>
        <v/>
      </c>
      <c r="AK64" s="257" t="str">
        <f t="shared" si="15"/>
        <v/>
      </c>
      <c r="AM64" s="257" t="str">
        <f t="shared" si="16"/>
        <v/>
      </c>
      <c r="AO64" s="257" t="str">
        <f t="shared" si="17"/>
        <v/>
      </c>
      <c r="AQ64" s="257" t="str">
        <f t="shared" si="18"/>
        <v/>
      </c>
    </row>
    <row r="65" spans="5:43">
      <c r="E65" s="257" t="str">
        <f t="shared" si="21"/>
        <v/>
      </c>
      <c r="G65" s="257" t="str">
        <f t="shared" si="21"/>
        <v/>
      </c>
      <c r="I65" s="257" t="str">
        <f t="shared" si="1"/>
        <v/>
      </c>
      <c r="K65" s="257" t="str">
        <f t="shared" si="2"/>
        <v/>
      </c>
      <c r="M65" s="257" t="str">
        <f t="shared" si="3"/>
        <v/>
      </c>
      <c r="O65" s="257" t="str">
        <f t="shared" si="4"/>
        <v/>
      </c>
      <c r="Q65" s="257" t="str">
        <f t="shared" si="5"/>
        <v/>
      </c>
      <c r="S65" s="257" t="str">
        <f t="shared" si="6"/>
        <v/>
      </c>
      <c r="U65" s="257" t="str">
        <f t="shared" si="7"/>
        <v/>
      </c>
      <c r="W65" s="257" t="str">
        <f t="shared" si="8"/>
        <v/>
      </c>
      <c r="Y65" s="257" t="str">
        <f t="shared" si="9"/>
        <v/>
      </c>
      <c r="AA65" s="257" t="str">
        <f t="shared" si="10"/>
        <v/>
      </c>
      <c r="AC65" s="257" t="str">
        <f t="shared" si="11"/>
        <v/>
      </c>
      <c r="AE65" s="257" t="str">
        <f t="shared" si="12"/>
        <v/>
      </c>
      <c r="AG65" s="257" t="str">
        <f t="shared" si="13"/>
        <v/>
      </c>
      <c r="AI65" s="257" t="str">
        <f t="shared" si="14"/>
        <v/>
      </c>
      <c r="AK65" s="257" t="str">
        <f t="shared" si="15"/>
        <v/>
      </c>
      <c r="AM65" s="257" t="str">
        <f t="shared" si="16"/>
        <v/>
      </c>
      <c r="AO65" s="257" t="str">
        <f t="shared" si="17"/>
        <v/>
      </c>
      <c r="AQ65" s="257" t="str">
        <f t="shared" si="18"/>
        <v/>
      </c>
    </row>
    <row r="66" spans="5:43">
      <c r="E66" s="257" t="str">
        <f t="shared" si="21"/>
        <v/>
      </c>
      <c r="G66" s="257" t="str">
        <f t="shared" si="21"/>
        <v/>
      </c>
      <c r="I66" s="257" t="str">
        <f t="shared" si="1"/>
        <v/>
      </c>
      <c r="K66" s="257" t="str">
        <f t="shared" si="2"/>
        <v/>
      </c>
      <c r="M66" s="257" t="str">
        <f t="shared" si="3"/>
        <v/>
      </c>
      <c r="O66" s="257" t="str">
        <f t="shared" si="4"/>
        <v/>
      </c>
      <c r="Q66" s="257" t="str">
        <f t="shared" si="5"/>
        <v/>
      </c>
      <c r="S66" s="257" t="str">
        <f t="shared" si="6"/>
        <v/>
      </c>
      <c r="U66" s="257" t="str">
        <f t="shared" si="7"/>
        <v/>
      </c>
      <c r="W66" s="257" t="str">
        <f t="shared" si="8"/>
        <v/>
      </c>
      <c r="Y66" s="257" t="str">
        <f t="shared" si="9"/>
        <v/>
      </c>
      <c r="AA66" s="257" t="str">
        <f t="shared" si="10"/>
        <v/>
      </c>
      <c r="AC66" s="257" t="str">
        <f t="shared" si="11"/>
        <v/>
      </c>
      <c r="AE66" s="257" t="str">
        <f t="shared" si="12"/>
        <v/>
      </c>
      <c r="AG66" s="257" t="str">
        <f t="shared" si="13"/>
        <v/>
      </c>
      <c r="AI66" s="257" t="str">
        <f t="shared" si="14"/>
        <v/>
      </c>
      <c r="AK66" s="257" t="str">
        <f t="shared" si="15"/>
        <v/>
      </c>
      <c r="AM66" s="257" t="str">
        <f t="shared" si="16"/>
        <v/>
      </c>
      <c r="AO66" s="257" t="str">
        <f t="shared" si="17"/>
        <v/>
      </c>
      <c r="AQ66" s="257" t="str">
        <f t="shared" si="18"/>
        <v/>
      </c>
    </row>
    <row r="67" spans="5:43">
      <c r="E67" s="257" t="str">
        <f t="shared" si="21"/>
        <v/>
      </c>
      <c r="G67" s="257" t="str">
        <f t="shared" si="21"/>
        <v/>
      </c>
      <c r="I67" s="257" t="str">
        <f t="shared" si="1"/>
        <v/>
      </c>
      <c r="K67" s="257" t="str">
        <f t="shared" si="2"/>
        <v/>
      </c>
      <c r="M67" s="257" t="str">
        <f t="shared" si="3"/>
        <v/>
      </c>
      <c r="O67" s="257" t="str">
        <f t="shared" si="4"/>
        <v/>
      </c>
      <c r="Q67" s="257" t="str">
        <f t="shared" si="5"/>
        <v/>
      </c>
      <c r="S67" s="257" t="str">
        <f t="shared" si="6"/>
        <v/>
      </c>
      <c r="U67" s="257" t="str">
        <f t="shared" si="7"/>
        <v/>
      </c>
      <c r="W67" s="257" t="str">
        <f t="shared" si="8"/>
        <v/>
      </c>
      <c r="Y67" s="257" t="str">
        <f t="shared" si="9"/>
        <v/>
      </c>
      <c r="AA67" s="257" t="str">
        <f t="shared" si="10"/>
        <v/>
      </c>
      <c r="AC67" s="257" t="str">
        <f t="shared" si="11"/>
        <v/>
      </c>
      <c r="AE67" s="257" t="str">
        <f t="shared" si="12"/>
        <v/>
      </c>
      <c r="AG67" s="257" t="str">
        <f t="shared" si="13"/>
        <v/>
      </c>
      <c r="AI67" s="257" t="str">
        <f t="shared" si="14"/>
        <v/>
      </c>
      <c r="AK67" s="257" t="str">
        <f t="shared" si="15"/>
        <v/>
      </c>
      <c r="AM67" s="257" t="str">
        <f t="shared" si="16"/>
        <v/>
      </c>
      <c r="AO67" s="257" t="str">
        <f t="shared" si="17"/>
        <v/>
      </c>
      <c r="AQ67" s="257" t="str">
        <f t="shared" si="18"/>
        <v/>
      </c>
    </row>
    <row r="68" spans="5:43">
      <c r="E68" s="257" t="str">
        <f t="shared" si="21"/>
        <v/>
      </c>
      <c r="G68" s="257" t="str">
        <f t="shared" si="21"/>
        <v/>
      </c>
      <c r="I68" s="257" t="str">
        <f t="shared" si="1"/>
        <v/>
      </c>
      <c r="K68" s="257" t="str">
        <f t="shared" si="2"/>
        <v/>
      </c>
      <c r="M68" s="257" t="str">
        <f t="shared" si="3"/>
        <v/>
      </c>
      <c r="O68" s="257" t="str">
        <f t="shared" si="4"/>
        <v/>
      </c>
      <c r="Q68" s="257" t="str">
        <f t="shared" si="5"/>
        <v/>
      </c>
      <c r="S68" s="257" t="str">
        <f t="shared" si="6"/>
        <v/>
      </c>
      <c r="U68" s="257" t="str">
        <f t="shared" si="7"/>
        <v/>
      </c>
      <c r="W68" s="257" t="str">
        <f t="shared" si="8"/>
        <v/>
      </c>
      <c r="Y68" s="257" t="str">
        <f t="shared" si="9"/>
        <v/>
      </c>
      <c r="AA68" s="257" t="str">
        <f t="shared" si="10"/>
        <v/>
      </c>
      <c r="AC68" s="257" t="str">
        <f t="shared" si="11"/>
        <v/>
      </c>
      <c r="AE68" s="257" t="str">
        <f t="shared" si="12"/>
        <v/>
      </c>
      <c r="AG68" s="257" t="str">
        <f t="shared" si="13"/>
        <v/>
      </c>
      <c r="AI68" s="257" t="str">
        <f t="shared" si="14"/>
        <v/>
      </c>
      <c r="AK68" s="257" t="str">
        <f t="shared" si="15"/>
        <v/>
      </c>
      <c r="AM68" s="257" t="str">
        <f t="shared" si="16"/>
        <v/>
      </c>
      <c r="AO68" s="257" t="str">
        <f t="shared" si="17"/>
        <v/>
      </c>
      <c r="AQ68" s="257" t="str">
        <f t="shared" si="18"/>
        <v/>
      </c>
    </row>
    <row r="69" spans="5:43">
      <c r="E69" s="257" t="str">
        <f t="shared" si="21"/>
        <v/>
      </c>
      <c r="G69" s="257" t="str">
        <f t="shared" si="21"/>
        <v/>
      </c>
      <c r="I69" s="257" t="str">
        <f t="shared" si="1"/>
        <v/>
      </c>
      <c r="K69" s="257" t="str">
        <f t="shared" si="2"/>
        <v/>
      </c>
      <c r="M69" s="257" t="str">
        <f t="shared" si="3"/>
        <v/>
      </c>
      <c r="O69" s="257" t="str">
        <f t="shared" si="4"/>
        <v/>
      </c>
      <c r="Q69" s="257" t="str">
        <f t="shared" si="5"/>
        <v/>
      </c>
      <c r="S69" s="257" t="str">
        <f t="shared" si="6"/>
        <v/>
      </c>
      <c r="U69" s="257" t="str">
        <f t="shared" si="7"/>
        <v/>
      </c>
      <c r="W69" s="257" t="str">
        <f t="shared" si="8"/>
        <v/>
      </c>
      <c r="Y69" s="257" t="str">
        <f t="shared" si="9"/>
        <v/>
      </c>
      <c r="AA69" s="257" t="str">
        <f t="shared" si="10"/>
        <v/>
      </c>
      <c r="AC69" s="257" t="str">
        <f t="shared" si="11"/>
        <v/>
      </c>
      <c r="AE69" s="257" t="str">
        <f t="shared" si="12"/>
        <v/>
      </c>
      <c r="AG69" s="257" t="str">
        <f t="shared" si="13"/>
        <v/>
      </c>
      <c r="AI69" s="257" t="str">
        <f t="shared" si="14"/>
        <v/>
      </c>
      <c r="AK69" s="257" t="str">
        <f t="shared" si="15"/>
        <v/>
      </c>
      <c r="AM69" s="257" t="str">
        <f t="shared" si="16"/>
        <v/>
      </c>
      <c r="AO69" s="257" t="str">
        <f t="shared" si="17"/>
        <v/>
      </c>
      <c r="AQ69" s="257" t="str">
        <f t="shared" si="18"/>
        <v/>
      </c>
    </row>
    <row r="70" spans="5:43">
      <c r="E70" s="257" t="str">
        <f t="shared" si="21"/>
        <v/>
      </c>
      <c r="G70" s="257" t="str">
        <f t="shared" si="21"/>
        <v/>
      </c>
      <c r="I70" s="257" t="str">
        <f t="shared" si="1"/>
        <v/>
      </c>
      <c r="K70" s="257" t="str">
        <f t="shared" si="2"/>
        <v/>
      </c>
      <c r="M70" s="257" t="str">
        <f t="shared" si="3"/>
        <v/>
      </c>
      <c r="O70" s="257" t="str">
        <f t="shared" si="4"/>
        <v/>
      </c>
      <c r="Q70" s="257" t="str">
        <f t="shared" si="5"/>
        <v/>
      </c>
      <c r="S70" s="257" t="str">
        <f t="shared" si="6"/>
        <v/>
      </c>
      <c r="U70" s="257" t="str">
        <f t="shared" si="7"/>
        <v/>
      </c>
      <c r="W70" s="257" t="str">
        <f t="shared" si="8"/>
        <v/>
      </c>
      <c r="Y70" s="257" t="str">
        <f t="shared" si="9"/>
        <v/>
      </c>
      <c r="AA70" s="257" t="str">
        <f t="shared" si="10"/>
        <v/>
      </c>
      <c r="AC70" s="257" t="str">
        <f t="shared" si="11"/>
        <v/>
      </c>
      <c r="AE70" s="257" t="str">
        <f t="shared" si="12"/>
        <v/>
      </c>
      <c r="AG70" s="257" t="str">
        <f t="shared" si="13"/>
        <v/>
      </c>
      <c r="AI70" s="257" t="str">
        <f t="shared" si="14"/>
        <v/>
      </c>
      <c r="AK70" s="257" t="str">
        <f t="shared" si="15"/>
        <v/>
      </c>
      <c r="AM70" s="257" t="str">
        <f t="shared" si="16"/>
        <v/>
      </c>
      <c r="AO70" s="257" t="str">
        <f t="shared" si="17"/>
        <v/>
      </c>
      <c r="AQ70" s="257" t="str">
        <f t="shared" si="18"/>
        <v/>
      </c>
    </row>
    <row r="71" spans="5:43">
      <c r="E71" s="257" t="str">
        <f t="shared" si="21"/>
        <v/>
      </c>
      <c r="G71" s="257" t="str">
        <f t="shared" si="21"/>
        <v/>
      </c>
      <c r="I71" s="257" t="str">
        <f t="shared" si="1"/>
        <v/>
      </c>
      <c r="K71" s="257" t="str">
        <f t="shared" si="2"/>
        <v/>
      </c>
      <c r="M71" s="257" t="str">
        <f t="shared" si="3"/>
        <v/>
      </c>
      <c r="O71" s="257" t="str">
        <f t="shared" si="4"/>
        <v/>
      </c>
      <c r="Q71" s="257" t="str">
        <f t="shared" si="5"/>
        <v/>
      </c>
      <c r="S71" s="257" t="str">
        <f t="shared" si="6"/>
        <v/>
      </c>
      <c r="U71" s="257" t="str">
        <f t="shared" si="7"/>
        <v/>
      </c>
      <c r="W71" s="257" t="str">
        <f t="shared" si="8"/>
        <v/>
      </c>
      <c r="Y71" s="257" t="str">
        <f t="shared" si="9"/>
        <v/>
      </c>
      <c r="AA71" s="257" t="str">
        <f t="shared" si="10"/>
        <v/>
      </c>
      <c r="AC71" s="257" t="str">
        <f t="shared" si="11"/>
        <v/>
      </c>
      <c r="AE71" s="257" t="str">
        <f t="shared" si="12"/>
        <v/>
      </c>
      <c r="AG71" s="257" t="str">
        <f t="shared" si="13"/>
        <v/>
      </c>
      <c r="AI71" s="257" t="str">
        <f t="shared" si="14"/>
        <v/>
      </c>
      <c r="AK71" s="257" t="str">
        <f t="shared" si="15"/>
        <v/>
      </c>
      <c r="AM71" s="257" t="str">
        <f t="shared" si="16"/>
        <v/>
      </c>
      <c r="AO71" s="257" t="str">
        <f t="shared" si="17"/>
        <v/>
      </c>
      <c r="AQ71" s="257" t="str">
        <f t="shared" si="18"/>
        <v/>
      </c>
    </row>
    <row r="72" spans="5:43">
      <c r="E72" s="257" t="str">
        <f t="shared" si="21"/>
        <v/>
      </c>
      <c r="G72" s="257" t="str">
        <f t="shared" si="21"/>
        <v/>
      </c>
      <c r="I72" s="257" t="str">
        <f t="shared" si="1"/>
        <v/>
      </c>
      <c r="K72" s="257" t="str">
        <f t="shared" si="2"/>
        <v/>
      </c>
      <c r="M72" s="257" t="str">
        <f t="shared" si="3"/>
        <v/>
      </c>
      <c r="O72" s="257" t="str">
        <f t="shared" si="4"/>
        <v/>
      </c>
      <c r="Q72" s="257" t="str">
        <f t="shared" si="5"/>
        <v/>
      </c>
      <c r="S72" s="257" t="str">
        <f t="shared" si="6"/>
        <v/>
      </c>
      <c r="U72" s="257" t="str">
        <f t="shared" si="7"/>
        <v/>
      </c>
      <c r="W72" s="257" t="str">
        <f t="shared" si="8"/>
        <v/>
      </c>
      <c r="Y72" s="257" t="str">
        <f t="shared" si="9"/>
        <v/>
      </c>
      <c r="AA72" s="257" t="str">
        <f t="shared" si="10"/>
        <v/>
      </c>
      <c r="AC72" s="257" t="str">
        <f t="shared" si="11"/>
        <v/>
      </c>
      <c r="AE72" s="257" t="str">
        <f t="shared" si="12"/>
        <v/>
      </c>
      <c r="AG72" s="257" t="str">
        <f t="shared" si="13"/>
        <v/>
      </c>
      <c r="AI72" s="257" t="str">
        <f t="shared" si="14"/>
        <v/>
      </c>
      <c r="AK72" s="257" t="str">
        <f t="shared" si="15"/>
        <v/>
      </c>
      <c r="AM72" s="257" t="str">
        <f t="shared" si="16"/>
        <v/>
      </c>
      <c r="AO72" s="257" t="str">
        <f t="shared" si="17"/>
        <v/>
      </c>
      <c r="AQ72" s="257" t="str">
        <f t="shared" si="18"/>
        <v/>
      </c>
    </row>
    <row r="73" spans="5:43">
      <c r="E73" s="257" t="str">
        <f t="shared" si="21"/>
        <v/>
      </c>
      <c r="G73" s="257" t="str">
        <f t="shared" si="21"/>
        <v/>
      </c>
      <c r="I73" s="257" t="str">
        <f t="shared" si="1"/>
        <v/>
      </c>
      <c r="K73" s="257" t="str">
        <f t="shared" si="2"/>
        <v/>
      </c>
      <c r="M73" s="257" t="str">
        <f t="shared" si="3"/>
        <v/>
      </c>
      <c r="O73" s="257" t="str">
        <f t="shared" si="4"/>
        <v/>
      </c>
      <c r="Q73" s="257" t="str">
        <f t="shared" si="5"/>
        <v/>
      </c>
      <c r="S73" s="257" t="str">
        <f t="shared" si="6"/>
        <v/>
      </c>
      <c r="U73" s="257" t="str">
        <f t="shared" si="7"/>
        <v/>
      </c>
      <c r="W73" s="257" t="str">
        <f t="shared" si="8"/>
        <v/>
      </c>
      <c r="Y73" s="257" t="str">
        <f t="shared" si="9"/>
        <v/>
      </c>
      <c r="AA73" s="257" t="str">
        <f t="shared" si="10"/>
        <v/>
      </c>
      <c r="AC73" s="257" t="str">
        <f t="shared" si="11"/>
        <v/>
      </c>
      <c r="AE73" s="257" t="str">
        <f t="shared" si="12"/>
        <v/>
      </c>
      <c r="AG73" s="257" t="str">
        <f t="shared" si="13"/>
        <v/>
      </c>
      <c r="AI73" s="257" t="str">
        <f t="shared" si="14"/>
        <v/>
      </c>
      <c r="AK73" s="257" t="str">
        <f t="shared" si="15"/>
        <v/>
      </c>
      <c r="AM73" s="257" t="str">
        <f t="shared" si="16"/>
        <v/>
      </c>
      <c r="AO73" s="257" t="str">
        <f t="shared" si="17"/>
        <v/>
      </c>
      <c r="AQ73" s="257" t="str">
        <f t="shared" si="18"/>
        <v/>
      </c>
    </row>
    <row r="74" spans="5:43">
      <c r="E74" s="257" t="str">
        <f t="shared" si="21"/>
        <v/>
      </c>
      <c r="G74" s="257" t="str">
        <f t="shared" si="21"/>
        <v/>
      </c>
      <c r="I74" s="257" t="str">
        <f t="shared" si="1"/>
        <v/>
      </c>
      <c r="K74" s="257" t="str">
        <f t="shared" si="2"/>
        <v/>
      </c>
      <c r="M74" s="257" t="str">
        <f t="shared" si="3"/>
        <v/>
      </c>
      <c r="O74" s="257" t="str">
        <f t="shared" si="4"/>
        <v/>
      </c>
      <c r="Q74" s="257" t="str">
        <f t="shared" si="5"/>
        <v/>
      </c>
      <c r="S74" s="257" t="str">
        <f t="shared" si="6"/>
        <v/>
      </c>
      <c r="U74" s="257" t="str">
        <f t="shared" si="7"/>
        <v/>
      </c>
      <c r="W74" s="257" t="str">
        <f t="shared" si="8"/>
        <v/>
      </c>
      <c r="Y74" s="257" t="str">
        <f t="shared" si="9"/>
        <v/>
      </c>
      <c r="AA74" s="257" t="str">
        <f t="shared" si="10"/>
        <v/>
      </c>
      <c r="AC74" s="257" t="str">
        <f t="shared" si="11"/>
        <v/>
      </c>
      <c r="AE74" s="257" t="str">
        <f t="shared" si="12"/>
        <v/>
      </c>
      <c r="AG74" s="257" t="str">
        <f t="shared" si="13"/>
        <v/>
      </c>
      <c r="AI74" s="257" t="str">
        <f t="shared" si="14"/>
        <v/>
      </c>
      <c r="AK74" s="257" t="str">
        <f t="shared" si="15"/>
        <v/>
      </c>
      <c r="AM74" s="257" t="str">
        <f t="shared" si="16"/>
        <v/>
      </c>
      <c r="AO74" s="257" t="str">
        <f t="shared" si="17"/>
        <v/>
      </c>
      <c r="AQ74" s="257" t="str">
        <f t="shared" si="18"/>
        <v/>
      </c>
    </row>
    <row r="75" spans="5:43">
      <c r="E75" s="257" t="str">
        <f t="shared" si="21"/>
        <v/>
      </c>
      <c r="G75" s="257" t="str">
        <f t="shared" si="21"/>
        <v/>
      </c>
      <c r="I75" s="257" t="str">
        <f t="shared" si="1"/>
        <v/>
      </c>
      <c r="K75" s="257" t="str">
        <f t="shared" si="2"/>
        <v/>
      </c>
      <c r="M75" s="257" t="str">
        <f t="shared" si="3"/>
        <v/>
      </c>
      <c r="O75" s="257" t="str">
        <f t="shared" si="4"/>
        <v/>
      </c>
      <c r="Q75" s="257" t="str">
        <f t="shared" si="5"/>
        <v/>
      </c>
      <c r="S75" s="257" t="str">
        <f t="shared" si="6"/>
        <v/>
      </c>
      <c r="U75" s="257" t="str">
        <f t="shared" si="7"/>
        <v/>
      </c>
      <c r="W75" s="257" t="str">
        <f t="shared" si="8"/>
        <v/>
      </c>
      <c r="Y75" s="257" t="str">
        <f t="shared" si="9"/>
        <v/>
      </c>
      <c r="AA75" s="257" t="str">
        <f t="shared" si="10"/>
        <v/>
      </c>
      <c r="AC75" s="257" t="str">
        <f t="shared" si="11"/>
        <v/>
      </c>
      <c r="AE75" s="257" t="str">
        <f t="shared" si="12"/>
        <v/>
      </c>
      <c r="AG75" s="257" t="str">
        <f t="shared" si="13"/>
        <v/>
      </c>
      <c r="AI75" s="257" t="str">
        <f t="shared" si="14"/>
        <v/>
      </c>
      <c r="AK75" s="257" t="str">
        <f t="shared" si="15"/>
        <v/>
      </c>
      <c r="AM75" s="257" t="str">
        <f t="shared" si="16"/>
        <v/>
      </c>
      <c r="AO75" s="257" t="str">
        <f t="shared" si="17"/>
        <v/>
      </c>
      <c r="AQ75" s="257" t="str">
        <f t="shared" si="18"/>
        <v/>
      </c>
    </row>
    <row r="76" spans="5:43">
      <c r="E76" s="257" t="str">
        <f t="shared" ref="E76:G91" si="22">IF(OR($B76=0,D76=0),"",D76/$B76)</f>
        <v/>
      </c>
      <c r="G76" s="257" t="str">
        <f t="shared" si="22"/>
        <v/>
      </c>
      <c r="I76" s="257" t="str">
        <f t="shared" ref="I76:I139" si="23">IF(OR($B76=0,H76=0),"",H76/$B76)</f>
        <v/>
      </c>
      <c r="K76" s="257" t="str">
        <f t="shared" ref="K76:K139" si="24">IF(OR($B76=0,J76=0),"",J76/$B76)</f>
        <v/>
      </c>
      <c r="M76" s="257" t="str">
        <f t="shared" ref="M76:M139" si="25">IF(OR($B76=0,L76=0),"",L76/$B76)</f>
        <v/>
      </c>
      <c r="O76" s="257" t="str">
        <f t="shared" ref="O76:O139" si="26">IF(OR($B76=0,N76=0),"",N76/$B76)</f>
        <v/>
      </c>
      <c r="Q76" s="257" t="str">
        <f t="shared" ref="Q76:Q139" si="27">IF(OR($B76=0,P76=0),"",P76/$B76)</f>
        <v/>
      </c>
      <c r="S76" s="257" t="str">
        <f t="shared" ref="S76:S139" si="28">IF(OR($B76=0,R76=0),"",R76/$B76)</f>
        <v/>
      </c>
      <c r="U76" s="257" t="str">
        <f t="shared" ref="U76:U139" si="29">IF(OR($B76=0,T76=0),"",T76/$B76)</f>
        <v/>
      </c>
      <c r="W76" s="257" t="str">
        <f t="shared" ref="W76:W139" si="30">IF(OR($B76=0,V76=0),"",V76/$B76)</f>
        <v/>
      </c>
      <c r="Y76" s="257" t="str">
        <f t="shared" ref="Y76:Y139" si="31">IF(OR($B76=0,X76=0),"",X76/$B76)</f>
        <v/>
      </c>
      <c r="AA76" s="257" t="str">
        <f t="shared" ref="AA76:AA139" si="32">IF(OR($B76=0,Z76=0),"",Z76/$B76)</f>
        <v/>
      </c>
      <c r="AC76" s="257" t="str">
        <f t="shared" ref="AC76:AC139" si="33">IF(OR($B76=0,AB76=0),"",AB76/$B76)</f>
        <v/>
      </c>
      <c r="AE76" s="257" t="str">
        <f t="shared" ref="AE76:AE139" si="34">IF(OR($B76=0,AD76=0),"",AD76/$B76)</f>
        <v/>
      </c>
      <c r="AG76" s="257" t="str">
        <f t="shared" ref="AG76:AG139" si="35">IF(OR($B76=0,AF76=0),"",AF76/$B76)</f>
        <v/>
      </c>
      <c r="AI76" s="257" t="str">
        <f t="shared" ref="AI76:AI139" si="36">IF(OR($B76=0,AH76=0),"",AH76/$B76)</f>
        <v/>
      </c>
      <c r="AK76" s="257" t="str">
        <f t="shared" ref="AK76:AK139" si="37">IF(OR($B76=0,AJ76=0),"",AJ76/$B76)</f>
        <v/>
      </c>
      <c r="AM76" s="257" t="str">
        <f t="shared" ref="AM76:AM139" si="38">IF(OR($B76=0,AL76=0),"",AL76/$B76)</f>
        <v/>
      </c>
      <c r="AO76" s="257" t="str">
        <f t="shared" ref="AO76:AO139" si="39">IF(OR($B76=0,AN76=0),"",AN76/$B76)</f>
        <v/>
      </c>
      <c r="AQ76" s="257" t="str">
        <f t="shared" ref="AQ76:AQ139" si="40">IF(OR($B76=0,AP76=0),"",AP76/$B76)</f>
        <v/>
      </c>
    </row>
    <row r="77" spans="5:43">
      <c r="E77" s="257" t="str">
        <f t="shared" si="22"/>
        <v/>
      </c>
      <c r="G77" s="257" t="str">
        <f t="shared" si="22"/>
        <v/>
      </c>
      <c r="I77" s="257" t="str">
        <f t="shared" si="23"/>
        <v/>
      </c>
      <c r="K77" s="257" t="str">
        <f t="shared" si="24"/>
        <v/>
      </c>
      <c r="M77" s="257" t="str">
        <f t="shared" si="25"/>
        <v/>
      </c>
      <c r="O77" s="257" t="str">
        <f t="shared" si="26"/>
        <v/>
      </c>
      <c r="Q77" s="257" t="str">
        <f t="shared" si="27"/>
        <v/>
      </c>
      <c r="S77" s="257" t="str">
        <f t="shared" si="28"/>
        <v/>
      </c>
      <c r="U77" s="257" t="str">
        <f t="shared" si="29"/>
        <v/>
      </c>
      <c r="W77" s="257" t="str">
        <f t="shared" si="30"/>
        <v/>
      </c>
      <c r="Y77" s="257" t="str">
        <f t="shared" si="31"/>
        <v/>
      </c>
      <c r="AA77" s="257" t="str">
        <f t="shared" si="32"/>
        <v/>
      </c>
      <c r="AC77" s="257" t="str">
        <f t="shared" si="33"/>
        <v/>
      </c>
      <c r="AE77" s="257" t="str">
        <f t="shared" si="34"/>
        <v/>
      </c>
      <c r="AG77" s="257" t="str">
        <f t="shared" si="35"/>
        <v/>
      </c>
      <c r="AI77" s="257" t="str">
        <f t="shared" si="36"/>
        <v/>
      </c>
      <c r="AK77" s="257" t="str">
        <f t="shared" si="37"/>
        <v/>
      </c>
      <c r="AM77" s="257" t="str">
        <f t="shared" si="38"/>
        <v/>
      </c>
      <c r="AO77" s="257" t="str">
        <f t="shared" si="39"/>
        <v/>
      </c>
      <c r="AQ77" s="257" t="str">
        <f t="shared" si="40"/>
        <v/>
      </c>
    </row>
    <row r="78" spans="5:43">
      <c r="E78" s="257" t="str">
        <f t="shared" si="22"/>
        <v/>
      </c>
      <c r="G78" s="257" t="str">
        <f t="shared" si="22"/>
        <v/>
      </c>
      <c r="I78" s="257" t="str">
        <f t="shared" si="23"/>
        <v/>
      </c>
      <c r="K78" s="257" t="str">
        <f t="shared" si="24"/>
        <v/>
      </c>
      <c r="M78" s="257" t="str">
        <f t="shared" si="25"/>
        <v/>
      </c>
      <c r="O78" s="257" t="str">
        <f t="shared" si="26"/>
        <v/>
      </c>
      <c r="Q78" s="257" t="str">
        <f t="shared" si="27"/>
        <v/>
      </c>
      <c r="S78" s="257" t="str">
        <f t="shared" si="28"/>
        <v/>
      </c>
      <c r="U78" s="257" t="str">
        <f t="shared" si="29"/>
        <v/>
      </c>
      <c r="W78" s="257" t="str">
        <f t="shared" si="30"/>
        <v/>
      </c>
      <c r="Y78" s="257" t="str">
        <f t="shared" si="31"/>
        <v/>
      </c>
      <c r="AA78" s="257" t="str">
        <f t="shared" si="32"/>
        <v/>
      </c>
      <c r="AC78" s="257" t="str">
        <f t="shared" si="33"/>
        <v/>
      </c>
      <c r="AE78" s="257" t="str">
        <f t="shared" si="34"/>
        <v/>
      </c>
      <c r="AG78" s="257" t="str">
        <f t="shared" si="35"/>
        <v/>
      </c>
      <c r="AI78" s="257" t="str">
        <f t="shared" si="36"/>
        <v/>
      </c>
      <c r="AK78" s="257" t="str">
        <f t="shared" si="37"/>
        <v/>
      </c>
      <c r="AM78" s="257" t="str">
        <f t="shared" si="38"/>
        <v/>
      </c>
      <c r="AO78" s="257" t="str">
        <f t="shared" si="39"/>
        <v/>
      </c>
      <c r="AQ78" s="257" t="str">
        <f t="shared" si="40"/>
        <v/>
      </c>
    </row>
    <row r="79" spans="5:43">
      <c r="E79" s="257" t="str">
        <f t="shared" si="22"/>
        <v/>
      </c>
      <c r="G79" s="257" t="str">
        <f t="shared" si="22"/>
        <v/>
      </c>
      <c r="I79" s="257" t="str">
        <f t="shared" si="23"/>
        <v/>
      </c>
      <c r="K79" s="257" t="str">
        <f t="shared" si="24"/>
        <v/>
      </c>
      <c r="M79" s="257" t="str">
        <f t="shared" si="25"/>
        <v/>
      </c>
      <c r="O79" s="257" t="str">
        <f t="shared" si="26"/>
        <v/>
      </c>
      <c r="Q79" s="257" t="str">
        <f t="shared" si="27"/>
        <v/>
      </c>
      <c r="S79" s="257" t="str">
        <f t="shared" si="28"/>
        <v/>
      </c>
      <c r="U79" s="257" t="str">
        <f t="shared" si="29"/>
        <v/>
      </c>
      <c r="W79" s="257" t="str">
        <f t="shared" si="30"/>
        <v/>
      </c>
      <c r="Y79" s="257" t="str">
        <f t="shared" si="31"/>
        <v/>
      </c>
      <c r="AA79" s="257" t="str">
        <f t="shared" si="32"/>
        <v/>
      </c>
      <c r="AC79" s="257" t="str">
        <f t="shared" si="33"/>
        <v/>
      </c>
      <c r="AE79" s="257" t="str">
        <f t="shared" si="34"/>
        <v/>
      </c>
      <c r="AG79" s="257" t="str">
        <f t="shared" si="35"/>
        <v/>
      </c>
      <c r="AI79" s="257" t="str">
        <f t="shared" si="36"/>
        <v/>
      </c>
      <c r="AK79" s="257" t="str">
        <f t="shared" si="37"/>
        <v/>
      </c>
      <c r="AM79" s="257" t="str">
        <f t="shared" si="38"/>
        <v/>
      </c>
      <c r="AO79" s="257" t="str">
        <f t="shared" si="39"/>
        <v/>
      </c>
      <c r="AQ79" s="257" t="str">
        <f t="shared" si="40"/>
        <v/>
      </c>
    </row>
    <row r="80" spans="5:43">
      <c r="E80" s="257" t="str">
        <f t="shared" si="22"/>
        <v/>
      </c>
      <c r="G80" s="257" t="str">
        <f t="shared" si="22"/>
        <v/>
      </c>
      <c r="I80" s="257" t="str">
        <f t="shared" si="23"/>
        <v/>
      </c>
      <c r="K80" s="257" t="str">
        <f t="shared" si="24"/>
        <v/>
      </c>
      <c r="M80" s="257" t="str">
        <f t="shared" si="25"/>
        <v/>
      </c>
      <c r="O80" s="257" t="str">
        <f t="shared" si="26"/>
        <v/>
      </c>
      <c r="Q80" s="257" t="str">
        <f t="shared" si="27"/>
        <v/>
      </c>
      <c r="S80" s="257" t="str">
        <f t="shared" si="28"/>
        <v/>
      </c>
      <c r="U80" s="257" t="str">
        <f t="shared" si="29"/>
        <v/>
      </c>
      <c r="W80" s="257" t="str">
        <f t="shared" si="30"/>
        <v/>
      </c>
      <c r="Y80" s="257" t="str">
        <f t="shared" si="31"/>
        <v/>
      </c>
      <c r="AA80" s="257" t="str">
        <f t="shared" si="32"/>
        <v/>
      </c>
      <c r="AC80" s="257" t="str">
        <f t="shared" si="33"/>
        <v/>
      </c>
      <c r="AE80" s="257" t="str">
        <f t="shared" si="34"/>
        <v/>
      </c>
      <c r="AG80" s="257" t="str">
        <f t="shared" si="35"/>
        <v/>
      </c>
      <c r="AI80" s="257" t="str">
        <f t="shared" si="36"/>
        <v/>
      </c>
      <c r="AK80" s="257" t="str">
        <f t="shared" si="37"/>
        <v/>
      </c>
      <c r="AM80" s="257" t="str">
        <f t="shared" si="38"/>
        <v/>
      </c>
      <c r="AO80" s="257" t="str">
        <f t="shared" si="39"/>
        <v/>
      </c>
      <c r="AQ80" s="257" t="str">
        <f t="shared" si="40"/>
        <v/>
      </c>
    </row>
    <row r="81" spans="5:43">
      <c r="E81" s="257" t="str">
        <f t="shared" si="22"/>
        <v/>
      </c>
      <c r="G81" s="257" t="str">
        <f t="shared" si="22"/>
        <v/>
      </c>
      <c r="I81" s="257" t="str">
        <f t="shared" si="23"/>
        <v/>
      </c>
      <c r="K81" s="257" t="str">
        <f t="shared" si="24"/>
        <v/>
      </c>
      <c r="M81" s="257" t="str">
        <f t="shared" si="25"/>
        <v/>
      </c>
      <c r="O81" s="257" t="str">
        <f t="shared" si="26"/>
        <v/>
      </c>
      <c r="Q81" s="257" t="str">
        <f t="shared" si="27"/>
        <v/>
      </c>
      <c r="S81" s="257" t="str">
        <f t="shared" si="28"/>
        <v/>
      </c>
      <c r="U81" s="257" t="str">
        <f t="shared" si="29"/>
        <v/>
      </c>
      <c r="W81" s="257" t="str">
        <f t="shared" si="30"/>
        <v/>
      </c>
      <c r="Y81" s="257" t="str">
        <f t="shared" si="31"/>
        <v/>
      </c>
      <c r="AA81" s="257" t="str">
        <f t="shared" si="32"/>
        <v/>
      </c>
      <c r="AC81" s="257" t="str">
        <f t="shared" si="33"/>
        <v/>
      </c>
      <c r="AE81" s="257" t="str">
        <f t="shared" si="34"/>
        <v/>
      </c>
      <c r="AG81" s="257" t="str">
        <f t="shared" si="35"/>
        <v/>
      </c>
      <c r="AI81" s="257" t="str">
        <f t="shared" si="36"/>
        <v/>
      </c>
      <c r="AK81" s="257" t="str">
        <f t="shared" si="37"/>
        <v/>
      </c>
      <c r="AM81" s="257" t="str">
        <f t="shared" si="38"/>
        <v/>
      </c>
      <c r="AO81" s="257" t="str">
        <f t="shared" si="39"/>
        <v/>
      </c>
      <c r="AQ81" s="257" t="str">
        <f t="shared" si="40"/>
        <v/>
      </c>
    </row>
    <row r="82" spans="5:43">
      <c r="E82" s="257" t="str">
        <f t="shared" si="22"/>
        <v/>
      </c>
      <c r="G82" s="257" t="str">
        <f t="shared" si="22"/>
        <v/>
      </c>
      <c r="I82" s="257" t="str">
        <f t="shared" si="23"/>
        <v/>
      </c>
      <c r="K82" s="257" t="str">
        <f t="shared" si="24"/>
        <v/>
      </c>
      <c r="M82" s="257" t="str">
        <f t="shared" si="25"/>
        <v/>
      </c>
      <c r="O82" s="257" t="str">
        <f t="shared" si="26"/>
        <v/>
      </c>
      <c r="Q82" s="257" t="str">
        <f t="shared" si="27"/>
        <v/>
      </c>
      <c r="S82" s="257" t="str">
        <f t="shared" si="28"/>
        <v/>
      </c>
      <c r="U82" s="257" t="str">
        <f t="shared" si="29"/>
        <v/>
      </c>
      <c r="W82" s="257" t="str">
        <f t="shared" si="30"/>
        <v/>
      </c>
      <c r="Y82" s="257" t="str">
        <f t="shared" si="31"/>
        <v/>
      </c>
      <c r="AA82" s="257" t="str">
        <f t="shared" si="32"/>
        <v/>
      </c>
      <c r="AC82" s="257" t="str">
        <f t="shared" si="33"/>
        <v/>
      </c>
      <c r="AE82" s="257" t="str">
        <f t="shared" si="34"/>
        <v/>
      </c>
      <c r="AG82" s="257" t="str">
        <f t="shared" si="35"/>
        <v/>
      </c>
      <c r="AI82" s="257" t="str">
        <f t="shared" si="36"/>
        <v/>
      </c>
      <c r="AK82" s="257" t="str">
        <f t="shared" si="37"/>
        <v/>
      </c>
      <c r="AM82" s="257" t="str">
        <f t="shared" si="38"/>
        <v/>
      </c>
      <c r="AO82" s="257" t="str">
        <f t="shared" si="39"/>
        <v/>
      </c>
      <c r="AQ82" s="257" t="str">
        <f t="shared" si="40"/>
        <v/>
      </c>
    </row>
    <row r="83" spans="5:43">
      <c r="E83" s="257" t="str">
        <f t="shared" si="22"/>
        <v/>
      </c>
      <c r="G83" s="257" t="str">
        <f t="shared" si="22"/>
        <v/>
      </c>
      <c r="I83" s="257" t="str">
        <f t="shared" si="23"/>
        <v/>
      </c>
      <c r="K83" s="257" t="str">
        <f t="shared" si="24"/>
        <v/>
      </c>
      <c r="M83" s="257" t="str">
        <f t="shared" si="25"/>
        <v/>
      </c>
      <c r="O83" s="257" t="str">
        <f t="shared" si="26"/>
        <v/>
      </c>
      <c r="Q83" s="257" t="str">
        <f t="shared" si="27"/>
        <v/>
      </c>
      <c r="S83" s="257" t="str">
        <f t="shared" si="28"/>
        <v/>
      </c>
      <c r="U83" s="257" t="str">
        <f t="shared" si="29"/>
        <v/>
      </c>
      <c r="W83" s="257" t="str">
        <f t="shared" si="30"/>
        <v/>
      </c>
      <c r="Y83" s="257" t="str">
        <f t="shared" si="31"/>
        <v/>
      </c>
      <c r="AA83" s="257" t="str">
        <f t="shared" si="32"/>
        <v/>
      </c>
      <c r="AC83" s="257" t="str">
        <f t="shared" si="33"/>
        <v/>
      </c>
      <c r="AE83" s="257" t="str">
        <f t="shared" si="34"/>
        <v/>
      </c>
      <c r="AG83" s="257" t="str">
        <f t="shared" si="35"/>
        <v/>
      </c>
      <c r="AI83" s="257" t="str">
        <f t="shared" si="36"/>
        <v/>
      </c>
      <c r="AK83" s="257" t="str">
        <f t="shared" si="37"/>
        <v/>
      </c>
      <c r="AM83" s="257" t="str">
        <f t="shared" si="38"/>
        <v/>
      </c>
      <c r="AO83" s="257" t="str">
        <f t="shared" si="39"/>
        <v/>
      </c>
      <c r="AQ83" s="257" t="str">
        <f t="shared" si="40"/>
        <v/>
      </c>
    </row>
    <row r="84" spans="5:43">
      <c r="E84" s="257" t="str">
        <f t="shared" si="22"/>
        <v/>
      </c>
      <c r="G84" s="257" t="str">
        <f t="shared" si="22"/>
        <v/>
      </c>
      <c r="I84" s="257" t="str">
        <f t="shared" si="23"/>
        <v/>
      </c>
      <c r="K84" s="257" t="str">
        <f t="shared" si="24"/>
        <v/>
      </c>
      <c r="M84" s="257" t="str">
        <f t="shared" si="25"/>
        <v/>
      </c>
      <c r="O84" s="257" t="str">
        <f t="shared" si="26"/>
        <v/>
      </c>
      <c r="Q84" s="257" t="str">
        <f t="shared" si="27"/>
        <v/>
      </c>
      <c r="S84" s="257" t="str">
        <f t="shared" si="28"/>
        <v/>
      </c>
      <c r="U84" s="257" t="str">
        <f t="shared" si="29"/>
        <v/>
      </c>
      <c r="W84" s="257" t="str">
        <f t="shared" si="30"/>
        <v/>
      </c>
      <c r="Y84" s="257" t="str">
        <f t="shared" si="31"/>
        <v/>
      </c>
      <c r="AA84" s="257" t="str">
        <f t="shared" si="32"/>
        <v/>
      </c>
      <c r="AC84" s="257" t="str">
        <f t="shared" si="33"/>
        <v/>
      </c>
      <c r="AE84" s="257" t="str">
        <f t="shared" si="34"/>
        <v/>
      </c>
      <c r="AG84" s="257" t="str">
        <f t="shared" si="35"/>
        <v/>
      </c>
      <c r="AI84" s="257" t="str">
        <f t="shared" si="36"/>
        <v/>
      </c>
      <c r="AK84" s="257" t="str">
        <f t="shared" si="37"/>
        <v/>
      </c>
      <c r="AM84" s="257" t="str">
        <f t="shared" si="38"/>
        <v/>
      </c>
      <c r="AO84" s="257" t="str">
        <f t="shared" si="39"/>
        <v/>
      </c>
      <c r="AQ84" s="257" t="str">
        <f t="shared" si="40"/>
        <v/>
      </c>
    </row>
    <row r="85" spans="5:43">
      <c r="E85" s="257" t="str">
        <f t="shared" si="22"/>
        <v/>
      </c>
      <c r="G85" s="257" t="str">
        <f t="shared" si="22"/>
        <v/>
      </c>
      <c r="I85" s="257" t="str">
        <f t="shared" si="23"/>
        <v/>
      </c>
      <c r="K85" s="257" t="str">
        <f t="shared" si="24"/>
        <v/>
      </c>
      <c r="M85" s="257" t="str">
        <f t="shared" si="25"/>
        <v/>
      </c>
      <c r="O85" s="257" t="str">
        <f t="shared" si="26"/>
        <v/>
      </c>
      <c r="Q85" s="257" t="str">
        <f t="shared" si="27"/>
        <v/>
      </c>
      <c r="S85" s="257" t="str">
        <f t="shared" si="28"/>
        <v/>
      </c>
      <c r="U85" s="257" t="str">
        <f t="shared" si="29"/>
        <v/>
      </c>
      <c r="W85" s="257" t="str">
        <f t="shared" si="30"/>
        <v/>
      </c>
      <c r="Y85" s="257" t="str">
        <f t="shared" si="31"/>
        <v/>
      </c>
      <c r="AA85" s="257" t="str">
        <f t="shared" si="32"/>
        <v/>
      </c>
      <c r="AC85" s="257" t="str">
        <f t="shared" si="33"/>
        <v/>
      </c>
      <c r="AE85" s="257" t="str">
        <f t="shared" si="34"/>
        <v/>
      </c>
      <c r="AG85" s="257" t="str">
        <f t="shared" si="35"/>
        <v/>
      </c>
      <c r="AI85" s="257" t="str">
        <f t="shared" si="36"/>
        <v/>
      </c>
      <c r="AK85" s="257" t="str">
        <f t="shared" si="37"/>
        <v/>
      </c>
      <c r="AM85" s="257" t="str">
        <f t="shared" si="38"/>
        <v/>
      </c>
      <c r="AO85" s="257" t="str">
        <f t="shared" si="39"/>
        <v/>
      </c>
      <c r="AQ85" s="257" t="str">
        <f t="shared" si="40"/>
        <v/>
      </c>
    </row>
    <row r="86" spans="5:43">
      <c r="E86" s="257" t="str">
        <f t="shared" si="22"/>
        <v/>
      </c>
      <c r="G86" s="257" t="str">
        <f t="shared" si="22"/>
        <v/>
      </c>
      <c r="I86" s="257" t="str">
        <f t="shared" si="23"/>
        <v/>
      </c>
      <c r="K86" s="257" t="str">
        <f t="shared" si="24"/>
        <v/>
      </c>
      <c r="M86" s="257" t="str">
        <f t="shared" si="25"/>
        <v/>
      </c>
      <c r="O86" s="257" t="str">
        <f t="shared" si="26"/>
        <v/>
      </c>
      <c r="Q86" s="257" t="str">
        <f t="shared" si="27"/>
        <v/>
      </c>
      <c r="S86" s="257" t="str">
        <f t="shared" si="28"/>
        <v/>
      </c>
      <c r="U86" s="257" t="str">
        <f t="shared" si="29"/>
        <v/>
      </c>
      <c r="W86" s="257" t="str">
        <f t="shared" si="30"/>
        <v/>
      </c>
      <c r="Y86" s="257" t="str">
        <f t="shared" si="31"/>
        <v/>
      </c>
      <c r="AA86" s="257" t="str">
        <f t="shared" si="32"/>
        <v/>
      </c>
      <c r="AC86" s="257" t="str">
        <f t="shared" si="33"/>
        <v/>
      </c>
      <c r="AE86" s="257" t="str">
        <f t="shared" si="34"/>
        <v/>
      </c>
      <c r="AG86" s="257" t="str">
        <f t="shared" si="35"/>
        <v/>
      </c>
      <c r="AI86" s="257" t="str">
        <f t="shared" si="36"/>
        <v/>
      </c>
      <c r="AK86" s="257" t="str">
        <f t="shared" si="37"/>
        <v/>
      </c>
      <c r="AM86" s="257" t="str">
        <f t="shared" si="38"/>
        <v/>
      </c>
      <c r="AO86" s="257" t="str">
        <f t="shared" si="39"/>
        <v/>
      </c>
      <c r="AQ86" s="257" t="str">
        <f t="shared" si="40"/>
        <v/>
      </c>
    </row>
    <row r="87" spans="5:43">
      <c r="E87" s="257" t="str">
        <f t="shared" si="22"/>
        <v/>
      </c>
      <c r="G87" s="257" t="str">
        <f t="shared" si="22"/>
        <v/>
      </c>
      <c r="I87" s="257" t="str">
        <f t="shared" si="23"/>
        <v/>
      </c>
      <c r="K87" s="257" t="str">
        <f t="shared" si="24"/>
        <v/>
      </c>
      <c r="M87" s="257" t="str">
        <f t="shared" si="25"/>
        <v/>
      </c>
      <c r="O87" s="257" t="str">
        <f t="shared" si="26"/>
        <v/>
      </c>
      <c r="Q87" s="257" t="str">
        <f t="shared" si="27"/>
        <v/>
      </c>
      <c r="S87" s="257" t="str">
        <f t="shared" si="28"/>
        <v/>
      </c>
      <c r="U87" s="257" t="str">
        <f t="shared" si="29"/>
        <v/>
      </c>
      <c r="W87" s="257" t="str">
        <f t="shared" si="30"/>
        <v/>
      </c>
      <c r="Y87" s="257" t="str">
        <f t="shared" si="31"/>
        <v/>
      </c>
      <c r="AA87" s="257" t="str">
        <f t="shared" si="32"/>
        <v/>
      </c>
      <c r="AC87" s="257" t="str">
        <f t="shared" si="33"/>
        <v/>
      </c>
      <c r="AE87" s="257" t="str">
        <f t="shared" si="34"/>
        <v/>
      </c>
      <c r="AG87" s="257" t="str">
        <f t="shared" si="35"/>
        <v/>
      </c>
      <c r="AI87" s="257" t="str">
        <f t="shared" si="36"/>
        <v/>
      </c>
      <c r="AK87" s="257" t="str">
        <f t="shared" si="37"/>
        <v/>
      </c>
      <c r="AM87" s="257" t="str">
        <f t="shared" si="38"/>
        <v/>
      </c>
      <c r="AO87" s="257" t="str">
        <f t="shared" si="39"/>
        <v/>
      </c>
      <c r="AQ87" s="257" t="str">
        <f t="shared" si="40"/>
        <v/>
      </c>
    </row>
    <row r="88" spans="5:43">
      <c r="E88" s="257" t="str">
        <f t="shared" si="22"/>
        <v/>
      </c>
      <c r="G88" s="257" t="str">
        <f t="shared" si="22"/>
        <v/>
      </c>
      <c r="I88" s="257" t="str">
        <f t="shared" si="23"/>
        <v/>
      </c>
      <c r="K88" s="257" t="str">
        <f t="shared" si="24"/>
        <v/>
      </c>
      <c r="M88" s="257" t="str">
        <f t="shared" si="25"/>
        <v/>
      </c>
      <c r="O88" s="257" t="str">
        <f t="shared" si="26"/>
        <v/>
      </c>
      <c r="Q88" s="257" t="str">
        <f t="shared" si="27"/>
        <v/>
      </c>
      <c r="S88" s="257" t="str">
        <f t="shared" si="28"/>
        <v/>
      </c>
      <c r="U88" s="257" t="str">
        <f t="shared" si="29"/>
        <v/>
      </c>
      <c r="W88" s="257" t="str">
        <f t="shared" si="30"/>
        <v/>
      </c>
      <c r="Y88" s="257" t="str">
        <f t="shared" si="31"/>
        <v/>
      </c>
      <c r="AA88" s="257" t="str">
        <f t="shared" si="32"/>
        <v/>
      </c>
      <c r="AC88" s="257" t="str">
        <f t="shared" si="33"/>
        <v/>
      </c>
      <c r="AE88" s="257" t="str">
        <f t="shared" si="34"/>
        <v/>
      </c>
      <c r="AG88" s="257" t="str">
        <f t="shared" si="35"/>
        <v/>
      </c>
      <c r="AI88" s="257" t="str">
        <f t="shared" si="36"/>
        <v/>
      </c>
      <c r="AK88" s="257" t="str">
        <f t="shared" si="37"/>
        <v/>
      </c>
      <c r="AM88" s="257" t="str">
        <f t="shared" si="38"/>
        <v/>
      </c>
      <c r="AO88" s="257" t="str">
        <f t="shared" si="39"/>
        <v/>
      </c>
      <c r="AQ88" s="257" t="str">
        <f t="shared" si="40"/>
        <v/>
      </c>
    </row>
    <row r="89" spans="5:43">
      <c r="E89" s="257" t="str">
        <f t="shared" si="22"/>
        <v/>
      </c>
      <c r="G89" s="257" t="str">
        <f t="shared" si="22"/>
        <v/>
      </c>
      <c r="I89" s="257" t="str">
        <f t="shared" si="23"/>
        <v/>
      </c>
      <c r="K89" s="257" t="str">
        <f t="shared" si="24"/>
        <v/>
      </c>
      <c r="M89" s="257" t="str">
        <f t="shared" si="25"/>
        <v/>
      </c>
      <c r="O89" s="257" t="str">
        <f t="shared" si="26"/>
        <v/>
      </c>
      <c r="Q89" s="257" t="str">
        <f t="shared" si="27"/>
        <v/>
      </c>
      <c r="S89" s="257" t="str">
        <f t="shared" si="28"/>
        <v/>
      </c>
      <c r="U89" s="257" t="str">
        <f t="shared" si="29"/>
        <v/>
      </c>
      <c r="W89" s="257" t="str">
        <f t="shared" si="30"/>
        <v/>
      </c>
      <c r="Y89" s="257" t="str">
        <f t="shared" si="31"/>
        <v/>
      </c>
      <c r="AA89" s="257" t="str">
        <f t="shared" si="32"/>
        <v/>
      </c>
      <c r="AC89" s="257" t="str">
        <f t="shared" si="33"/>
        <v/>
      </c>
      <c r="AE89" s="257" t="str">
        <f t="shared" si="34"/>
        <v/>
      </c>
      <c r="AG89" s="257" t="str">
        <f t="shared" si="35"/>
        <v/>
      </c>
      <c r="AI89" s="257" t="str">
        <f t="shared" si="36"/>
        <v/>
      </c>
      <c r="AK89" s="257" t="str">
        <f t="shared" si="37"/>
        <v/>
      </c>
      <c r="AM89" s="257" t="str">
        <f t="shared" si="38"/>
        <v/>
      </c>
      <c r="AO89" s="257" t="str">
        <f t="shared" si="39"/>
        <v/>
      </c>
      <c r="AQ89" s="257" t="str">
        <f t="shared" si="40"/>
        <v/>
      </c>
    </row>
    <row r="90" spans="5:43">
      <c r="E90" s="257" t="str">
        <f t="shared" si="22"/>
        <v/>
      </c>
      <c r="G90" s="257" t="str">
        <f t="shared" si="22"/>
        <v/>
      </c>
      <c r="I90" s="257" t="str">
        <f t="shared" si="23"/>
        <v/>
      </c>
      <c r="K90" s="257" t="str">
        <f t="shared" si="24"/>
        <v/>
      </c>
      <c r="M90" s="257" t="str">
        <f t="shared" si="25"/>
        <v/>
      </c>
      <c r="O90" s="257" t="str">
        <f t="shared" si="26"/>
        <v/>
      </c>
      <c r="Q90" s="257" t="str">
        <f t="shared" si="27"/>
        <v/>
      </c>
      <c r="S90" s="257" t="str">
        <f t="shared" si="28"/>
        <v/>
      </c>
      <c r="U90" s="257" t="str">
        <f t="shared" si="29"/>
        <v/>
      </c>
      <c r="W90" s="257" t="str">
        <f t="shared" si="30"/>
        <v/>
      </c>
      <c r="Y90" s="257" t="str">
        <f t="shared" si="31"/>
        <v/>
      </c>
      <c r="AA90" s="257" t="str">
        <f t="shared" si="32"/>
        <v/>
      </c>
      <c r="AC90" s="257" t="str">
        <f t="shared" si="33"/>
        <v/>
      </c>
      <c r="AE90" s="257" t="str">
        <f t="shared" si="34"/>
        <v/>
      </c>
      <c r="AG90" s="257" t="str">
        <f t="shared" si="35"/>
        <v/>
      </c>
      <c r="AI90" s="257" t="str">
        <f t="shared" si="36"/>
        <v/>
      </c>
      <c r="AK90" s="257" t="str">
        <f t="shared" si="37"/>
        <v/>
      </c>
      <c r="AM90" s="257" t="str">
        <f t="shared" si="38"/>
        <v/>
      </c>
      <c r="AO90" s="257" t="str">
        <f t="shared" si="39"/>
        <v/>
      </c>
      <c r="AQ90" s="257" t="str">
        <f t="shared" si="40"/>
        <v/>
      </c>
    </row>
    <row r="91" spans="5:43">
      <c r="E91" s="257" t="str">
        <f t="shared" si="22"/>
        <v/>
      </c>
      <c r="G91" s="257" t="str">
        <f t="shared" si="22"/>
        <v/>
      </c>
      <c r="I91" s="257" t="str">
        <f t="shared" si="23"/>
        <v/>
      </c>
      <c r="K91" s="257" t="str">
        <f t="shared" si="24"/>
        <v/>
      </c>
      <c r="M91" s="257" t="str">
        <f t="shared" si="25"/>
        <v/>
      </c>
      <c r="O91" s="257" t="str">
        <f t="shared" si="26"/>
        <v/>
      </c>
      <c r="Q91" s="257" t="str">
        <f t="shared" si="27"/>
        <v/>
      </c>
      <c r="S91" s="257" t="str">
        <f t="shared" si="28"/>
        <v/>
      </c>
      <c r="U91" s="257" t="str">
        <f t="shared" si="29"/>
        <v/>
      </c>
      <c r="W91" s="257" t="str">
        <f t="shared" si="30"/>
        <v/>
      </c>
      <c r="Y91" s="257" t="str">
        <f t="shared" si="31"/>
        <v/>
      </c>
      <c r="AA91" s="257" t="str">
        <f t="shared" si="32"/>
        <v/>
      </c>
      <c r="AC91" s="257" t="str">
        <f t="shared" si="33"/>
        <v/>
      </c>
      <c r="AE91" s="257" t="str">
        <f t="shared" si="34"/>
        <v/>
      </c>
      <c r="AG91" s="257" t="str">
        <f t="shared" si="35"/>
        <v/>
      </c>
      <c r="AI91" s="257" t="str">
        <f t="shared" si="36"/>
        <v/>
      </c>
      <c r="AK91" s="257" t="str">
        <f t="shared" si="37"/>
        <v/>
      </c>
      <c r="AM91" s="257" t="str">
        <f t="shared" si="38"/>
        <v/>
      </c>
      <c r="AO91" s="257" t="str">
        <f t="shared" si="39"/>
        <v/>
      </c>
      <c r="AQ91" s="257" t="str">
        <f t="shared" si="40"/>
        <v/>
      </c>
    </row>
    <row r="92" spans="5:43">
      <c r="E92" s="257" t="str">
        <f t="shared" ref="E92:G107" si="41">IF(OR($B92=0,D92=0),"",D92/$B92)</f>
        <v/>
      </c>
      <c r="G92" s="257" t="str">
        <f t="shared" si="41"/>
        <v/>
      </c>
      <c r="I92" s="257" t="str">
        <f t="shared" si="23"/>
        <v/>
      </c>
      <c r="K92" s="257" t="str">
        <f t="shared" si="24"/>
        <v/>
      </c>
      <c r="M92" s="257" t="str">
        <f t="shared" si="25"/>
        <v/>
      </c>
      <c r="O92" s="257" t="str">
        <f t="shared" si="26"/>
        <v/>
      </c>
      <c r="Q92" s="257" t="str">
        <f t="shared" si="27"/>
        <v/>
      </c>
      <c r="S92" s="257" t="str">
        <f t="shared" si="28"/>
        <v/>
      </c>
      <c r="U92" s="257" t="str">
        <f t="shared" si="29"/>
        <v/>
      </c>
      <c r="W92" s="257" t="str">
        <f t="shared" si="30"/>
        <v/>
      </c>
      <c r="Y92" s="257" t="str">
        <f t="shared" si="31"/>
        <v/>
      </c>
      <c r="AA92" s="257" t="str">
        <f t="shared" si="32"/>
        <v/>
      </c>
      <c r="AC92" s="257" t="str">
        <f t="shared" si="33"/>
        <v/>
      </c>
      <c r="AE92" s="257" t="str">
        <f t="shared" si="34"/>
        <v/>
      </c>
      <c r="AG92" s="257" t="str">
        <f t="shared" si="35"/>
        <v/>
      </c>
      <c r="AI92" s="257" t="str">
        <f t="shared" si="36"/>
        <v/>
      </c>
      <c r="AK92" s="257" t="str">
        <f t="shared" si="37"/>
        <v/>
      </c>
      <c r="AM92" s="257" t="str">
        <f t="shared" si="38"/>
        <v/>
      </c>
      <c r="AO92" s="257" t="str">
        <f t="shared" si="39"/>
        <v/>
      </c>
      <c r="AQ92" s="257" t="str">
        <f t="shared" si="40"/>
        <v/>
      </c>
    </row>
    <row r="93" spans="5:43">
      <c r="E93" s="257" t="str">
        <f t="shared" si="41"/>
        <v/>
      </c>
      <c r="G93" s="257" t="str">
        <f t="shared" si="41"/>
        <v/>
      </c>
      <c r="I93" s="257" t="str">
        <f t="shared" si="23"/>
        <v/>
      </c>
      <c r="K93" s="257" t="str">
        <f t="shared" si="24"/>
        <v/>
      </c>
      <c r="M93" s="257" t="str">
        <f t="shared" si="25"/>
        <v/>
      </c>
      <c r="O93" s="257" t="str">
        <f t="shared" si="26"/>
        <v/>
      </c>
      <c r="Q93" s="257" t="str">
        <f t="shared" si="27"/>
        <v/>
      </c>
      <c r="S93" s="257" t="str">
        <f t="shared" si="28"/>
        <v/>
      </c>
      <c r="U93" s="257" t="str">
        <f t="shared" si="29"/>
        <v/>
      </c>
      <c r="W93" s="257" t="str">
        <f t="shared" si="30"/>
        <v/>
      </c>
      <c r="Y93" s="257" t="str">
        <f t="shared" si="31"/>
        <v/>
      </c>
      <c r="AA93" s="257" t="str">
        <f t="shared" si="32"/>
        <v/>
      </c>
      <c r="AC93" s="257" t="str">
        <f t="shared" si="33"/>
        <v/>
      </c>
      <c r="AE93" s="257" t="str">
        <f t="shared" si="34"/>
        <v/>
      </c>
      <c r="AG93" s="257" t="str">
        <f t="shared" si="35"/>
        <v/>
      </c>
      <c r="AI93" s="257" t="str">
        <f t="shared" si="36"/>
        <v/>
      </c>
      <c r="AK93" s="257" t="str">
        <f t="shared" si="37"/>
        <v/>
      </c>
      <c r="AM93" s="257" t="str">
        <f t="shared" si="38"/>
        <v/>
      </c>
      <c r="AO93" s="257" t="str">
        <f t="shared" si="39"/>
        <v/>
      </c>
      <c r="AQ93" s="257" t="str">
        <f t="shared" si="40"/>
        <v/>
      </c>
    </row>
    <row r="94" spans="5:43">
      <c r="E94" s="257" t="str">
        <f t="shared" si="41"/>
        <v/>
      </c>
      <c r="G94" s="257" t="str">
        <f t="shared" si="41"/>
        <v/>
      </c>
      <c r="I94" s="257" t="str">
        <f t="shared" si="23"/>
        <v/>
      </c>
      <c r="K94" s="257" t="str">
        <f t="shared" si="24"/>
        <v/>
      </c>
      <c r="M94" s="257" t="str">
        <f t="shared" si="25"/>
        <v/>
      </c>
      <c r="O94" s="257" t="str">
        <f t="shared" si="26"/>
        <v/>
      </c>
      <c r="Q94" s="257" t="str">
        <f t="shared" si="27"/>
        <v/>
      </c>
      <c r="S94" s="257" t="str">
        <f t="shared" si="28"/>
        <v/>
      </c>
      <c r="U94" s="257" t="str">
        <f t="shared" si="29"/>
        <v/>
      </c>
      <c r="W94" s="257" t="str">
        <f t="shared" si="30"/>
        <v/>
      </c>
      <c r="Y94" s="257" t="str">
        <f t="shared" si="31"/>
        <v/>
      </c>
      <c r="AA94" s="257" t="str">
        <f t="shared" si="32"/>
        <v/>
      </c>
      <c r="AC94" s="257" t="str">
        <f t="shared" si="33"/>
        <v/>
      </c>
      <c r="AE94" s="257" t="str">
        <f t="shared" si="34"/>
        <v/>
      </c>
      <c r="AG94" s="257" t="str">
        <f t="shared" si="35"/>
        <v/>
      </c>
      <c r="AI94" s="257" t="str">
        <f t="shared" si="36"/>
        <v/>
      </c>
      <c r="AK94" s="257" t="str">
        <f t="shared" si="37"/>
        <v/>
      </c>
      <c r="AM94" s="257" t="str">
        <f t="shared" si="38"/>
        <v/>
      </c>
      <c r="AO94" s="257" t="str">
        <f t="shared" si="39"/>
        <v/>
      </c>
      <c r="AQ94" s="257" t="str">
        <f t="shared" si="40"/>
        <v/>
      </c>
    </row>
    <row r="95" spans="5:43">
      <c r="E95" s="257" t="str">
        <f t="shared" si="41"/>
        <v/>
      </c>
      <c r="G95" s="257" t="str">
        <f t="shared" si="41"/>
        <v/>
      </c>
      <c r="I95" s="257" t="str">
        <f t="shared" si="23"/>
        <v/>
      </c>
      <c r="K95" s="257" t="str">
        <f t="shared" si="24"/>
        <v/>
      </c>
      <c r="M95" s="257" t="str">
        <f t="shared" si="25"/>
        <v/>
      </c>
      <c r="O95" s="257" t="str">
        <f t="shared" si="26"/>
        <v/>
      </c>
      <c r="Q95" s="257" t="str">
        <f t="shared" si="27"/>
        <v/>
      </c>
      <c r="S95" s="257" t="str">
        <f t="shared" si="28"/>
        <v/>
      </c>
      <c r="U95" s="257" t="str">
        <f t="shared" si="29"/>
        <v/>
      </c>
      <c r="W95" s="257" t="str">
        <f t="shared" si="30"/>
        <v/>
      </c>
      <c r="Y95" s="257" t="str">
        <f t="shared" si="31"/>
        <v/>
      </c>
      <c r="AA95" s="257" t="str">
        <f t="shared" si="32"/>
        <v/>
      </c>
      <c r="AC95" s="257" t="str">
        <f t="shared" si="33"/>
        <v/>
      </c>
      <c r="AE95" s="257" t="str">
        <f t="shared" si="34"/>
        <v/>
      </c>
      <c r="AG95" s="257" t="str">
        <f t="shared" si="35"/>
        <v/>
      </c>
      <c r="AI95" s="257" t="str">
        <f t="shared" si="36"/>
        <v/>
      </c>
      <c r="AK95" s="257" t="str">
        <f t="shared" si="37"/>
        <v/>
      </c>
      <c r="AM95" s="257" t="str">
        <f t="shared" si="38"/>
        <v/>
      </c>
      <c r="AO95" s="257" t="str">
        <f t="shared" si="39"/>
        <v/>
      </c>
      <c r="AQ95" s="257" t="str">
        <f t="shared" si="40"/>
        <v/>
      </c>
    </row>
    <row r="96" spans="5:43">
      <c r="E96" s="257" t="str">
        <f t="shared" si="41"/>
        <v/>
      </c>
      <c r="G96" s="257" t="str">
        <f t="shared" si="41"/>
        <v/>
      </c>
      <c r="I96" s="257" t="str">
        <f t="shared" si="23"/>
        <v/>
      </c>
      <c r="K96" s="257" t="str">
        <f t="shared" si="24"/>
        <v/>
      </c>
      <c r="M96" s="257" t="str">
        <f t="shared" si="25"/>
        <v/>
      </c>
      <c r="O96" s="257" t="str">
        <f t="shared" si="26"/>
        <v/>
      </c>
      <c r="Q96" s="257" t="str">
        <f t="shared" si="27"/>
        <v/>
      </c>
      <c r="S96" s="257" t="str">
        <f t="shared" si="28"/>
        <v/>
      </c>
      <c r="U96" s="257" t="str">
        <f t="shared" si="29"/>
        <v/>
      </c>
      <c r="W96" s="257" t="str">
        <f t="shared" si="30"/>
        <v/>
      </c>
      <c r="Y96" s="257" t="str">
        <f t="shared" si="31"/>
        <v/>
      </c>
      <c r="AA96" s="257" t="str">
        <f t="shared" si="32"/>
        <v/>
      </c>
      <c r="AC96" s="257" t="str">
        <f t="shared" si="33"/>
        <v/>
      </c>
      <c r="AE96" s="257" t="str">
        <f t="shared" si="34"/>
        <v/>
      </c>
      <c r="AG96" s="257" t="str">
        <f t="shared" si="35"/>
        <v/>
      </c>
      <c r="AI96" s="257" t="str">
        <f t="shared" si="36"/>
        <v/>
      </c>
      <c r="AK96" s="257" t="str">
        <f t="shared" si="37"/>
        <v/>
      </c>
      <c r="AM96" s="257" t="str">
        <f t="shared" si="38"/>
        <v/>
      </c>
      <c r="AO96" s="257" t="str">
        <f t="shared" si="39"/>
        <v/>
      </c>
      <c r="AQ96" s="257" t="str">
        <f t="shared" si="40"/>
        <v/>
      </c>
    </row>
    <row r="97" spans="5:43">
      <c r="E97" s="257" t="str">
        <f t="shared" si="41"/>
        <v/>
      </c>
      <c r="G97" s="257" t="str">
        <f t="shared" si="41"/>
        <v/>
      </c>
      <c r="I97" s="257" t="str">
        <f t="shared" si="23"/>
        <v/>
      </c>
      <c r="K97" s="257" t="str">
        <f t="shared" si="24"/>
        <v/>
      </c>
      <c r="M97" s="257" t="str">
        <f t="shared" si="25"/>
        <v/>
      </c>
      <c r="O97" s="257" t="str">
        <f t="shared" si="26"/>
        <v/>
      </c>
      <c r="Q97" s="257" t="str">
        <f t="shared" si="27"/>
        <v/>
      </c>
      <c r="S97" s="257" t="str">
        <f t="shared" si="28"/>
        <v/>
      </c>
      <c r="U97" s="257" t="str">
        <f t="shared" si="29"/>
        <v/>
      </c>
      <c r="W97" s="257" t="str">
        <f t="shared" si="30"/>
        <v/>
      </c>
      <c r="Y97" s="257" t="str">
        <f t="shared" si="31"/>
        <v/>
      </c>
      <c r="AA97" s="257" t="str">
        <f t="shared" si="32"/>
        <v/>
      </c>
      <c r="AC97" s="257" t="str">
        <f t="shared" si="33"/>
        <v/>
      </c>
      <c r="AE97" s="257" t="str">
        <f t="shared" si="34"/>
        <v/>
      </c>
      <c r="AG97" s="257" t="str">
        <f t="shared" si="35"/>
        <v/>
      </c>
      <c r="AI97" s="257" t="str">
        <f t="shared" si="36"/>
        <v/>
      </c>
      <c r="AK97" s="257" t="str">
        <f t="shared" si="37"/>
        <v/>
      </c>
      <c r="AM97" s="257" t="str">
        <f t="shared" si="38"/>
        <v/>
      </c>
      <c r="AO97" s="257" t="str">
        <f t="shared" si="39"/>
        <v/>
      </c>
      <c r="AQ97" s="257" t="str">
        <f t="shared" si="40"/>
        <v/>
      </c>
    </row>
    <row r="98" spans="5:43">
      <c r="E98" s="257" t="str">
        <f t="shared" si="41"/>
        <v/>
      </c>
      <c r="G98" s="257" t="str">
        <f t="shared" si="41"/>
        <v/>
      </c>
      <c r="I98" s="257" t="str">
        <f t="shared" si="23"/>
        <v/>
      </c>
      <c r="K98" s="257" t="str">
        <f t="shared" si="24"/>
        <v/>
      </c>
      <c r="M98" s="257" t="str">
        <f t="shared" si="25"/>
        <v/>
      </c>
      <c r="O98" s="257" t="str">
        <f t="shared" si="26"/>
        <v/>
      </c>
      <c r="Q98" s="257" t="str">
        <f t="shared" si="27"/>
        <v/>
      </c>
      <c r="S98" s="257" t="str">
        <f t="shared" si="28"/>
        <v/>
      </c>
      <c r="U98" s="257" t="str">
        <f t="shared" si="29"/>
        <v/>
      </c>
      <c r="W98" s="257" t="str">
        <f t="shared" si="30"/>
        <v/>
      </c>
      <c r="Y98" s="257" t="str">
        <f t="shared" si="31"/>
        <v/>
      </c>
      <c r="AA98" s="257" t="str">
        <f t="shared" si="32"/>
        <v/>
      </c>
      <c r="AC98" s="257" t="str">
        <f t="shared" si="33"/>
        <v/>
      </c>
      <c r="AE98" s="257" t="str">
        <f t="shared" si="34"/>
        <v/>
      </c>
      <c r="AG98" s="257" t="str">
        <f t="shared" si="35"/>
        <v/>
      </c>
      <c r="AI98" s="257" t="str">
        <f t="shared" si="36"/>
        <v/>
      </c>
      <c r="AK98" s="257" t="str">
        <f t="shared" si="37"/>
        <v/>
      </c>
      <c r="AM98" s="257" t="str">
        <f t="shared" si="38"/>
        <v/>
      </c>
      <c r="AO98" s="257" t="str">
        <f t="shared" si="39"/>
        <v/>
      </c>
      <c r="AQ98" s="257" t="str">
        <f t="shared" si="40"/>
        <v/>
      </c>
    </row>
    <row r="99" spans="5:43">
      <c r="E99" s="257" t="str">
        <f t="shared" si="41"/>
        <v/>
      </c>
      <c r="G99" s="257" t="str">
        <f t="shared" si="41"/>
        <v/>
      </c>
      <c r="I99" s="257" t="str">
        <f t="shared" si="23"/>
        <v/>
      </c>
      <c r="K99" s="257" t="str">
        <f t="shared" si="24"/>
        <v/>
      </c>
      <c r="M99" s="257" t="str">
        <f t="shared" si="25"/>
        <v/>
      </c>
      <c r="O99" s="257" t="str">
        <f t="shared" si="26"/>
        <v/>
      </c>
      <c r="Q99" s="257" t="str">
        <f t="shared" si="27"/>
        <v/>
      </c>
      <c r="S99" s="257" t="str">
        <f t="shared" si="28"/>
        <v/>
      </c>
      <c r="U99" s="257" t="str">
        <f t="shared" si="29"/>
        <v/>
      </c>
      <c r="W99" s="257" t="str">
        <f t="shared" si="30"/>
        <v/>
      </c>
      <c r="Y99" s="257" t="str">
        <f t="shared" si="31"/>
        <v/>
      </c>
      <c r="AA99" s="257" t="str">
        <f t="shared" si="32"/>
        <v/>
      </c>
      <c r="AC99" s="257" t="str">
        <f t="shared" si="33"/>
        <v/>
      </c>
      <c r="AE99" s="257" t="str">
        <f t="shared" si="34"/>
        <v/>
      </c>
      <c r="AG99" s="257" t="str">
        <f t="shared" si="35"/>
        <v/>
      </c>
      <c r="AI99" s="257" t="str">
        <f t="shared" si="36"/>
        <v/>
      </c>
      <c r="AK99" s="257" t="str">
        <f t="shared" si="37"/>
        <v/>
      </c>
      <c r="AM99" s="257" t="str">
        <f t="shared" si="38"/>
        <v/>
      </c>
      <c r="AO99" s="257" t="str">
        <f t="shared" si="39"/>
        <v/>
      </c>
      <c r="AQ99" s="257" t="str">
        <f t="shared" si="40"/>
        <v/>
      </c>
    </row>
    <row r="100" spans="5:43">
      <c r="E100" s="257" t="str">
        <f t="shared" si="41"/>
        <v/>
      </c>
      <c r="G100" s="257" t="str">
        <f t="shared" si="41"/>
        <v/>
      </c>
      <c r="I100" s="257" t="str">
        <f t="shared" si="23"/>
        <v/>
      </c>
      <c r="K100" s="257" t="str">
        <f t="shared" si="24"/>
        <v/>
      </c>
      <c r="M100" s="257" t="str">
        <f t="shared" si="25"/>
        <v/>
      </c>
      <c r="O100" s="257" t="str">
        <f t="shared" si="26"/>
        <v/>
      </c>
      <c r="Q100" s="257" t="str">
        <f t="shared" si="27"/>
        <v/>
      </c>
      <c r="S100" s="257" t="str">
        <f t="shared" si="28"/>
        <v/>
      </c>
      <c r="U100" s="257" t="str">
        <f t="shared" si="29"/>
        <v/>
      </c>
      <c r="W100" s="257" t="str">
        <f t="shared" si="30"/>
        <v/>
      </c>
      <c r="Y100" s="257" t="str">
        <f t="shared" si="31"/>
        <v/>
      </c>
      <c r="AA100" s="257" t="str">
        <f t="shared" si="32"/>
        <v/>
      </c>
      <c r="AC100" s="257" t="str">
        <f t="shared" si="33"/>
        <v/>
      </c>
      <c r="AE100" s="257" t="str">
        <f t="shared" si="34"/>
        <v/>
      </c>
      <c r="AG100" s="257" t="str">
        <f t="shared" si="35"/>
        <v/>
      </c>
      <c r="AI100" s="257" t="str">
        <f t="shared" si="36"/>
        <v/>
      </c>
      <c r="AK100" s="257" t="str">
        <f t="shared" si="37"/>
        <v/>
      </c>
      <c r="AM100" s="257" t="str">
        <f t="shared" si="38"/>
        <v/>
      </c>
      <c r="AO100" s="257" t="str">
        <f t="shared" si="39"/>
        <v/>
      </c>
      <c r="AQ100" s="257" t="str">
        <f t="shared" si="40"/>
        <v/>
      </c>
    </row>
    <row r="101" spans="5:43">
      <c r="E101" s="257" t="str">
        <f t="shared" si="41"/>
        <v/>
      </c>
      <c r="G101" s="257" t="str">
        <f t="shared" si="41"/>
        <v/>
      </c>
      <c r="I101" s="257" t="str">
        <f t="shared" si="23"/>
        <v/>
      </c>
      <c r="K101" s="257" t="str">
        <f t="shared" si="24"/>
        <v/>
      </c>
      <c r="M101" s="257" t="str">
        <f t="shared" si="25"/>
        <v/>
      </c>
      <c r="O101" s="257" t="str">
        <f t="shared" si="26"/>
        <v/>
      </c>
      <c r="Q101" s="257" t="str">
        <f t="shared" si="27"/>
        <v/>
      </c>
      <c r="S101" s="257" t="str">
        <f t="shared" si="28"/>
        <v/>
      </c>
      <c r="U101" s="257" t="str">
        <f t="shared" si="29"/>
        <v/>
      </c>
      <c r="W101" s="257" t="str">
        <f t="shared" si="30"/>
        <v/>
      </c>
      <c r="Y101" s="257" t="str">
        <f t="shared" si="31"/>
        <v/>
      </c>
      <c r="AA101" s="257" t="str">
        <f t="shared" si="32"/>
        <v/>
      </c>
      <c r="AC101" s="257" t="str">
        <f t="shared" si="33"/>
        <v/>
      </c>
      <c r="AE101" s="257" t="str">
        <f t="shared" si="34"/>
        <v/>
      </c>
      <c r="AG101" s="257" t="str">
        <f t="shared" si="35"/>
        <v/>
      </c>
      <c r="AI101" s="257" t="str">
        <f t="shared" si="36"/>
        <v/>
      </c>
      <c r="AK101" s="257" t="str">
        <f t="shared" si="37"/>
        <v/>
      </c>
      <c r="AM101" s="257" t="str">
        <f t="shared" si="38"/>
        <v/>
      </c>
      <c r="AO101" s="257" t="str">
        <f t="shared" si="39"/>
        <v/>
      </c>
      <c r="AQ101" s="257" t="str">
        <f t="shared" si="40"/>
        <v/>
      </c>
    </row>
    <row r="102" spans="5:43">
      <c r="E102" s="257" t="str">
        <f t="shared" si="41"/>
        <v/>
      </c>
      <c r="G102" s="257" t="str">
        <f t="shared" si="41"/>
        <v/>
      </c>
      <c r="I102" s="257" t="str">
        <f t="shared" si="23"/>
        <v/>
      </c>
      <c r="K102" s="257" t="str">
        <f t="shared" si="24"/>
        <v/>
      </c>
      <c r="M102" s="257" t="str">
        <f t="shared" si="25"/>
        <v/>
      </c>
      <c r="O102" s="257" t="str">
        <f t="shared" si="26"/>
        <v/>
      </c>
      <c r="Q102" s="257" t="str">
        <f t="shared" si="27"/>
        <v/>
      </c>
      <c r="S102" s="257" t="str">
        <f t="shared" si="28"/>
        <v/>
      </c>
      <c r="U102" s="257" t="str">
        <f t="shared" si="29"/>
        <v/>
      </c>
      <c r="W102" s="257" t="str">
        <f t="shared" si="30"/>
        <v/>
      </c>
      <c r="Y102" s="257" t="str">
        <f t="shared" si="31"/>
        <v/>
      </c>
      <c r="AA102" s="257" t="str">
        <f t="shared" si="32"/>
        <v/>
      </c>
      <c r="AC102" s="257" t="str">
        <f t="shared" si="33"/>
        <v/>
      </c>
      <c r="AE102" s="257" t="str">
        <f t="shared" si="34"/>
        <v/>
      </c>
      <c r="AG102" s="257" t="str">
        <f t="shared" si="35"/>
        <v/>
      </c>
      <c r="AI102" s="257" t="str">
        <f t="shared" si="36"/>
        <v/>
      </c>
      <c r="AK102" s="257" t="str">
        <f t="shared" si="37"/>
        <v/>
      </c>
      <c r="AM102" s="257" t="str">
        <f t="shared" si="38"/>
        <v/>
      </c>
      <c r="AO102" s="257" t="str">
        <f t="shared" si="39"/>
        <v/>
      </c>
      <c r="AQ102" s="257" t="str">
        <f t="shared" si="40"/>
        <v/>
      </c>
    </row>
    <row r="103" spans="5:43">
      <c r="E103" s="257" t="str">
        <f t="shared" si="41"/>
        <v/>
      </c>
      <c r="G103" s="257" t="str">
        <f t="shared" si="41"/>
        <v/>
      </c>
      <c r="I103" s="257" t="str">
        <f t="shared" si="23"/>
        <v/>
      </c>
      <c r="K103" s="257" t="str">
        <f t="shared" si="24"/>
        <v/>
      </c>
      <c r="M103" s="257" t="str">
        <f t="shared" si="25"/>
        <v/>
      </c>
      <c r="O103" s="257" t="str">
        <f t="shared" si="26"/>
        <v/>
      </c>
      <c r="Q103" s="257" t="str">
        <f t="shared" si="27"/>
        <v/>
      </c>
      <c r="S103" s="257" t="str">
        <f t="shared" si="28"/>
        <v/>
      </c>
      <c r="U103" s="257" t="str">
        <f t="shared" si="29"/>
        <v/>
      </c>
      <c r="W103" s="257" t="str">
        <f t="shared" si="30"/>
        <v/>
      </c>
      <c r="Y103" s="257" t="str">
        <f t="shared" si="31"/>
        <v/>
      </c>
      <c r="AA103" s="257" t="str">
        <f t="shared" si="32"/>
        <v/>
      </c>
      <c r="AC103" s="257" t="str">
        <f t="shared" si="33"/>
        <v/>
      </c>
      <c r="AE103" s="257" t="str">
        <f t="shared" si="34"/>
        <v/>
      </c>
      <c r="AG103" s="257" t="str">
        <f t="shared" si="35"/>
        <v/>
      </c>
      <c r="AI103" s="257" t="str">
        <f t="shared" si="36"/>
        <v/>
      </c>
      <c r="AK103" s="257" t="str">
        <f t="shared" si="37"/>
        <v/>
      </c>
      <c r="AM103" s="257" t="str">
        <f t="shared" si="38"/>
        <v/>
      </c>
      <c r="AO103" s="257" t="str">
        <f t="shared" si="39"/>
        <v/>
      </c>
      <c r="AQ103" s="257" t="str">
        <f t="shared" si="40"/>
        <v/>
      </c>
    </row>
    <row r="104" spans="5:43">
      <c r="E104" s="257" t="str">
        <f t="shared" si="41"/>
        <v/>
      </c>
      <c r="G104" s="257" t="str">
        <f t="shared" si="41"/>
        <v/>
      </c>
      <c r="I104" s="257" t="str">
        <f t="shared" si="23"/>
        <v/>
      </c>
      <c r="K104" s="257" t="str">
        <f t="shared" si="24"/>
        <v/>
      </c>
      <c r="M104" s="257" t="str">
        <f t="shared" si="25"/>
        <v/>
      </c>
      <c r="O104" s="257" t="str">
        <f t="shared" si="26"/>
        <v/>
      </c>
      <c r="Q104" s="257" t="str">
        <f t="shared" si="27"/>
        <v/>
      </c>
      <c r="S104" s="257" t="str">
        <f t="shared" si="28"/>
        <v/>
      </c>
      <c r="U104" s="257" t="str">
        <f t="shared" si="29"/>
        <v/>
      </c>
      <c r="W104" s="257" t="str">
        <f t="shared" si="30"/>
        <v/>
      </c>
      <c r="Y104" s="257" t="str">
        <f t="shared" si="31"/>
        <v/>
      </c>
      <c r="AA104" s="257" t="str">
        <f t="shared" si="32"/>
        <v/>
      </c>
      <c r="AC104" s="257" t="str">
        <f t="shared" si="33"/>
        <v/>
      </c>
      <c r="AE104" s="257" t="str">
        <f t="shared" si="34"/>
        <v/>
      </c>
      <c r="AG104" s="257" t="str">
        <f t="shared" si="35"/>
        <v/>
      </c>
      <c r="AI104" s="257" t="str">
        <f t="shared" si="36"/>
        <v/>
      </c>
      <c r="AK104" s="257" t="str">
        <f t="shared" si="37"/>
        <v/>
      </c>
      <c r="AM104" s="257" t="str">
        <f t="shared" si="38"/>
        <v/>
      </c>
      <c r="AO104" s="257" t="str">
        <f t="shared" si="39"/>
        <v/>
      </c>
      <c r="AQ104" s="257" t="str">
        <f t="shared" si="40"/>
        <v/>
      </c>
    </row>
    <row r="105" spans="5:43">
      <c r="E105" s="257" t="str">
        <f t="shared" si="41"/>
        <v/>
      </c>
      <c r="G105" s="257" t="str">
        <f t="shared" si="41"/>
        <v/>
      </c>
      <c r="I105" s="257" t="str">
        <f t="shared" si="23"/>
        <v/>
      </c>
      <c r="K105" s="257" t="str">
        <f t="shared" si="24"/>
        <v/>
      </c>
      <c r="M105" s="257" t="str">
        <f t="shared" si="25"/>
        <v/>
      </c>
      <c r="O105" s="257" t="str">
        <f t="shared" si="26"/>
        <v/>
      </c>
      <c r="Q105" s="257" t="str">
        <f t="shared" si="27"/>
        <v/>
      </c>
      <c r="S105" s="257" t="str">
        <f t="shared" si="28"/>
        <v/>
      </c>
      <c r="U105" s="257" t="str">
        <f t="shared" si="29"/>
        <v/>
      </c>
      <c r="W105" s="257" t="str">
        <f t="shared" si="30"/>
        <v/>
      </c>
      <c r="Y105" s="257" t="str">
        <f t="shared" si="31"/>
        <v/>
      </c>
      <c r="AA105" s="257" t="str">
        <f t="shared" si="32"/>
        <v/>
      </c>
      <c r="AC105" s="257" t="str">
        <f t="shared" si="33"/>
        <v/>
      </c>
      <c r="AE105" s="257" t="str">
        <f t="shared" si="34"/>
        <v/>
      </c>
      <c r="AG105" s="257" t="str">
        <f t="shared" si="35"/>
        <v/>
      </c>
      <c r="AI105" s="257" t="str">
        <f t="shared" si="36"/>
        <v/>
      </c>
      <c r="AK105" s="257" t="str">
        <f t="shared" si="37"/>
        <v/>
      </c>
      <c r="AM105" s="257" t="str">
        <f t="shared" si="38"/>
        <v/>
      </c>
      <c r="AO105" s="257" t="str">
        <f t="shared" si="39"/>
        <v/>
      </c>
      <c r="AQ105" s="257" t="str">
        <f t="shared" si="40"/>
        <v/>
      </c>
    </row>
    <row r="106" spans="5:43">
      <c r="E106" s="257" t="str">
        <f t="shared" si="41"/>
        <v/>
      </c>
      <c r="G106" s="257" t="str">
        <f t="shared" si="41"/>
        <v/>
      </c>
      <c r="I106" s="257" t="str">
        <f t="shared" si="23"/>
        <v/>
      </c>
      <c r="K106" s="257" t="str">
        <f t="shared" si="24"/>
        <v/>
      </c>
      <c r="M106" s="257" t="str">
        <f t="shared" si="25"/>
        <v/>
      </c>
      <c r="O106" s="257" t="str">
        <f t="shared" si="26"/>
        <v/>
      </c>
      <c r="Q106" s="257" t="str">
        <f t="shared" si="27"/>
        <v/>
      </c>
      <c r="S106" s="257" t="str">
        <f t="shared" si="28"/>
        <v/>
      </c>
      <c r="U106" s="257" t="str">
        <f t="shared" si="29"/>
        <v/>
      </c>
      <c r="W106" s="257" t="str">
        <f t="shared" si="30"/>
        <v/>
      </c>
      <c r="Y106" s="257" t="str">
        <f t="shared" si="31"/>
        <v/>
      </c>
      <c r="AA106" s="257" t="str">
        <f t="shared" si="32"/>
        <v/>
      </c>
      <c r="AC106" s="257" t="str">
        <f t="shared" si="33"/>
        <v/>
      </c>
      <c r="AE106" s="257" t="str">
        <f t="shared" si="34"/>
        <v/>
      </c>
      <c r="AG106" s="257" t="str">
        <f t="shared" si="35"/>
        <v/>
      </c>
      <c r="AI106" s="257" t="str">
        <f t="shared" si="36"/>
        <v/>
      </c>
      <c r="AK106" s="257" t="str">
        <f t="shared" si="37"/>
        <v/>
      </c>
      <c r="AM106" s="257" t="str">
        <f t="shared" si="38"/>
        <v/>
      </c>
      <c r="AO106" s="257" t="str">
        <f t="shared" si="39"/>
        <v/>
      </c>
      <c r="AQ106" s="257" t="str">
        <f t="shared" si="40"/>
        <v/>
      </c>
    </row>
    <row r="107" spans="5:43">
      <c r="E107" s="257" t="str">
        <f t="shared" si="41"/>
        <v/>
      </c>
      <c r="G107" s="257" t="str">
        <f t="shared" si="41"/>
        <v/>
      </c>
      <c r="I107" s="257" t="str">
        <f t="shared" si="23"/>
        <v/>
      </c>
      <c r="K107" s="257" t="str">
        <f t="shared" si="24"/>
        <v/>
      </c>
      <c r="M107" s="257" t="str">
        <f t="shared" si="25"/>
        <v/>
      </c>
      <c r="O107" s="257" t="str">
        <f t="shared" si="26"/>
        <v/>
      </c>
      <c r="Q107" s="257" t="str">
        <f t="shared" si="27"/>
        <v/>
      </c>
      <c r="S107" s="257" t="str">
        <f t="shared" si="28"/>
        <v/>
      </c>
      <c r="U107" s="257" t="str">
        <f t="shared" si="29"/>
        <v/>
      </c>
      <c r="W107" s="257" t="str">
        <f t="shared" si="30"/>
        <v/>
      </c>
      <c r="Y107" s="257" t="str">
        <f t="shared" si="31"/>
        <v/>
      </c>
      <c r="AA107" s="257" t="str">
        <f t="shared" si="32"/>
        <v/>
      </c>
      <c r="AC107" s="257" t="str">
        <f t="shared" si="33"/>
        <v/>
      </c>
      <c r="AE107" s="257" t="str">
        <f t="shared" si="34"/>
        <v/>
      </c>
      <c r="AG107" s="257" t="str">
        <f t="shared" si="35"/>
        <v/>
      </c>
      <c r="AI107" s="257" t="str">
        <f t="shared" si="36"/>
        <v/>
      </c>
      <c r="AK107" s="257" t="str">
        <f t="shared" si="37"/>
        <v/>
      </c>
      <c r="AM107" s="257" t="str">
        <f t="shared" si="38"/>
        <v/>
      </c>
      <c r="AO107" s="257" t="str">
        <f t="shared" si="39"/>
        <v/>
      </c>
      <c r="AQ107" s="257" t="str">
        <f t="shared" si="40"/>
        <v/>
      </c>
    </row>
    <row r="108" spans="5:43">
      <c r="E108" s="257" t="str">
        <f t="shared" ref="E108:G123" si="42">IF(OR($B108=0,D108=0),"",D108/$B108)</f>
        <v/>
      </c>
      <c r="G108" s="257" t="str">
        <f t="shared" si="42"/>
        <v/>
      </c>
      <c r="I108" s="257" t="str">
        <f t="shared" si="23"/>
        <v/>
      </c>
      <c r="K108" s="257" t="str">
        <f t="shared" si="24"/>
        <v/>
      </c>
      <c r="M108" s="257" t="str">
        <f t="shared" si="25"/>
        <v/>
      </c>
      <c r="O108" s="257" t="str">
        <f t="shared" si="26"/>
        <v/>
      </c>
      <c r="Q108" s="257" t="str">
        <f t="shared" si="27"/>
        <v/>
      </c>
      <c r="S108" s="257" t="str">
        <f t="shared" si="28"/>
        <v/>
      </c>
      <c r="U108" s="257" t="str">
        <f t="shared" si="29"/>
        <v/>
      </c>
      <c r="W108" s="257" t="str">
        <f t="shared" si="30"/>
        <v/>
      </c>
      <c r="Y108" s="257" t="str">
        <f t="shared" si="31"/>
        <v/>
      </c>
      <c r="AA108" s="257" t="str">
        <f t="shared" si="32"/>
        <v/>
      </c>
      <c r="AC108" s="257" t="str">
        <f t="shared" si="33"/>
        <v/>
      </c>
      <c r="AE108" s="257" t="str">
        <f t="shared" si="34"/>
        <v/>
      </c>
      <c r="AG108" s="257" t="str">
        <f t="shared" si="35"/>
        <v/>
      </c>
      <c r="AI108" s="257" t="str">
        <f t="shared" si="36"/>
        <v/>
      </c>
      <c r="AK108" s="257" t="str">
        <f t="shared" si="37"/>
        <v/>
      </c>
      <c r="AM108" s="257" t="str">
        <f t="shared" si="38"/>
        <v/>
      </c>
      <c r="AO108" s="257" t="str">
        <f t="shared" si="39"/>
        <v/>
      </c>
      <c r="AQ108" s="257" t="str">
        <f t="shared" si="40"/>
        <v/>
      </c>
    </row>
    <row r="109" spans="5:43">
      <c r="E109" s="257" t="str">
        <f t="shared" si="42"/>
        <v/>
      </c>
      <c r="G109" s="257" t="str">
        <f t="shared" si="42"/>
        <v/>
      </c>
      <c r="I109" s="257" t="str">
        <f t="shared" si="23"/>
        <v/>
      </c>
      <c r="K109" s="257" t="str">
        <f t="shared" si="24"/>
        <v/>
      </c>
      <c r="M109" s="257" t="str">
        <f t="shared" si="25"/>
        <v/>
      </c>
      <c r="O109" s="257" t="str">
        <f t="shared" si="26"/>
        <v/>
      </c>
      <c r="Q109" s="257" t="str">
        <f t="shared" si="27"/>
        <v/>
      </c>
      <c r="S109" s="257" t="str">
        <f t="shared" si="28"/>
        <v/>
      </c>
      <c r="U109" s="257" t="str">
        <f t="shared" si="29"/>
        <v/>
      </c>
      <c r="W109" s="257" t="str">
        <f t="shared" si="30"/>
        <v/>
      </c>
      <c r="Y109" s="257" t="str">
        <f t="shared" si="31"/>
        <v/>
      </c>
      <c r="AA109" s="257" t="str">
        <f t="shared" si="32"/>
        <v/>
      </c>
      <c r="AC109" s="257" t="str">
        <f t="shared" si="33"/>
        <v/>
      </c>
      <c r="AE109" s="257" t="str">
        <f t="shared" si="34"/>
        <v/>
      </c>
      <c r="AG109" s="257" t="str">
        <f t="shared" si="35"/>
        <v/>
      </c>
      <c r="AI109" s="257" t="str">
        <f t="shared" si="36"/>
        <v/>
      </c>
      <c r="AK109" s="257" t="str">
        <f t="shared" si="37"/>
        <v/>
      </c>
      <c r="AM109" s="257" t="str">
        <f t="shared" si="38"/>
        <v/>
      </c>
      <c r="AO109" s="257" t="str">
        <f t="shared" si="39"/>
        <v/>
      </c>
      <c r="AQ109" s="257" t="str">
        <f t="shared" si="40"/>
        <v/>
      </c>
    </row>
    <row r="110" spans="5:43">
      <c r="E110" s="257" t="str">
        <f t="shared" si="42"/>
        <v/>
      </c>
      <c r="G110" s="257" t="str">
        <f t="shared" si="42"/>
        <v/>
      </c>
      <c r="I110" s="257" t="str">
        <f t="shared" si="23"/>
        <v/>
      </c>
      <c r="K110" s="257" t="str">
        <f t="shared" si="24"/>
        <v/>
      </c>
      <c r="M110" s="257" t="str">
        <f t="shared" si="25"/>
        <v/>
      </c>
      <c r="O110" s="257" t="str">
        <f t="shared" si="26"/>
        <v/>
      </c>
      <c r="Q110" s="257" t="str">
        <f t="shared" si="27"/>
        <v/>
      </c>
      <c r="S110" s="257" t="str">
        <f t="shared" si="28"/>
        <v/>
      </c>
      <c r="U110" s="257" t="str">
        <f t="shared" si="29"/>
        <v/>
      </c>
      <c r="W110" s="257" t="str">
        <f t="shared" si="30"/>
        <v/>
      </c>
      <c r="Y110" s="257" t="str">
        <f t="shared" si="31"/>
        <v/>
      </c>
      <c r="AA110" s="257" t="str">
        <f t="shared" si="32"/>
        <v/>
      </c>
      <c r="AC110" s="257" t="str">
        <f t="shared" si="33"/>
        <v/>
      </c>
      <c r="AE110" s="257" t="str">
        <f t="shared" si="34"/>
        <v/>
      </c>
      <c r="AG110" s="257" t="str">
        <f t="shared" si="35"/>
        <v/>
      </c>
      <c r="AI110" s="257" t="str">
        <f t="shared" si="36"/>
        <v/>
      </c>
      <c r="AK110" s="257" t="str">
        <f t="shared" si="37"/>
        <v/>
      </c>
      <c r="AM110" s="257" t="str">
        <f t="shared" si="38"/>
        <v/>
      </c>
      <c r="AO110" s="257" t="str">
        <f t="shared" si="39"/>
        <v/>
      </c>
      <c r="AQ110" s="257" t="str">
        <f t="shared" si="40"/>
        <v/>
      </c>
    </row>
    <row r="111" spans="5:43">
      <c r="E111" s="257" t="str">
        <f t="shared" si="42"/>
        <v/>
      </c>
      <c r="G111" s="257" t="str">
        <f t="shared" si="42"/>
        <v/>
      </c>
      <c r="I111" s="257" t="str">
        <f t="shared" si="23"/>
        <v/>
      </c>
      <c r="K111" s="257" t="str">
        <f t="shared" si="24"/>
        <v/>
      </c>
      <c r="M111" s="257" t="str">
        <f t="shared" si="25"/>
        <v/>
      </c>
      <c r="O111" s="257" t="str">
        <f t="shared" si="26"/>
        <v/>
      </c>
      <c r="Q111" s="257" t="str">
        <f t="shared" si="27"/>
        <v/>
      </c>
      <c r="S111" s="257" t="str">
        <f t="shared" si="28"/>
        <v/>
      </c>
      <c r="U111" s="257" t="str">
        <f t="shared" si="29"/>
        <v/>
      </c>
      <c r="W111" s="257" t="str">
        <f t="shared" si="30"/>
        <v/>
      </c>
      <c r="Y111" s="257" t="str">
        <f t="shared" si="31"/>
        <v/>
      </c>
      <c r="AA111" s="257" t="str">
        <f t="shared" si="32"/>
        <v/>
      </c>
      <c r="AC111" s="257" t="str">
        <f t="shared" si="33"/>
        <v/>
      </c>
      <c r="AE111" s="257" t="str">
        <f t="shared" si="34"/>
        <v/>
      </c>
      <c r="AG111" s="257" t="str">
        <f t="shared" si="35"/>
        <v/>
      </c>
      <c r="AI111" s="257" t="str">
        <f t="shared" si="36"/>
        <v/>
      </c>
      <c r="AK111" s="257" t="str">
        <f t="shared" si="37"/>
        <v/>
      </c>
      <c r="AM111" s="257" t="str">
        <f t="shared" si="38"/>
        <v/>
      </c>
      <c r="AO111" s="257" t="str">
        <f t="shared" si="39"/>
        <v/>
      </c>
      <c r="AQ111" s="257" t="str">
        <f t="shared" si="40"/>
        <v/>
      </c>
    </row>
    <row r="112" spans="5:43">
      <c r="E112" s="257" t="str">
        <f t="shared" si="42"/>
        <v/>
      </c>
      <c r="G112" s="257" t="str">
        <f t="shared" si="42"/>
        <v/>
      </c>
      <c r="I112" s="257" t="str">
        <f t="shared" si="23"/>
        <v/>
      </c>
      <c r="K112" s="257" t="str">
        <f t="shared" si="24"/>
        <v/>
      </c>
      <c r="M112" s="257" t="str">
        <f t="shared" si="25"/>
        <v/>
      </c>
      <c r="O112" s="257" t="str">
        <f t="shared" si="26"/>
        <v/>
      </c>
      <c r="Q112" s="257" t="str">
        <f t="shared" si="27"/>
        <v/>
      </c>
      <c r="S112" s="257" t="str">
        <f t="shared" si="28"/>
        <v/>
      </c>
      <c r="U112" s="257" t="str">
        <f t="shared" si="29"/>
        <v/>
      </c>
      <c r="W112" s="257" t="str">
        <f t="shared" si="30"/>
        <v/>
      </c>
      <c r="Y112" s="257" t="str">
        <f t="shared" si="31"/>
        <v/>
      </c>
      <c r="AA112" s="257" t="str">
        <f t="shared" si="32"/>
        <v/>
      </c>
      <c r="AC112" s="257" t="str">
        <f t="shared" si="33"/>
        <v/>
      </c>
      <c r="AE112" s="257" t="str">
        <f t="shared" si="34"/>
        <v/>
      </c>
      <c r="AG112" s="257" t="str">
        <f t="shared" si="35"/>
        <v/>
      </c>
      <c r="AI112" s="257" t="str">
        <f t="shared" si="36"/>
        <v/>
      </c>
      <c r="AK112" s="257" t="str">
        <f t="shared" si="37"/>
        <v/>
      </c>
      <c r="AM112" s="257" t="str">
        <f t="shared" si="38"/>
        <v/>
      </c>
      <c r="AO112" s="257" t="str">
        <f t="shared" si="39"/>
        <v/>
      </c>
      <c r="AQ112" s="257" t="str">
        <f t="shared" si="40"/>
        <v/>
      </c>
    </row>
    <row r="113" spans="5:43">
      <c r="E113" s="257" t="str">
        <f t="shared" si="42"/>
        <v/>
      </c>
      <c r="G113" s="257" t="str">
        <f t="shared" si="42"/>
        <v/>
      </c>
      <c r="I113" s="257" t="str">
        <f t="shared" si="23"/>
        <v/>
      </c>
      <c r="K113" s="257" t="str">
        <f t="shared" si="24"/>
        <v/>
      </c>
      <c r="M113" s="257" t="str">
        <f t="shared" si="25"/>
        <v/>
      </c>
      <c r="O113" s="257" t="str">
        <f t="shared" si="26"/>
        <v/>
      </c>
      <c r="Q113" s="257" t="str">
        <f t="shared" si="27"/>
        <v/>
      </c>
      <c r="S113" s="257" t="str">
        <f t="shared" si="28"/>
        <v/>
      </c>
      <c r="U113" s="257" t="str">
        <f t="shared" si="29"/>
        <v/>
      </c>
      <c r="W113" s="257" t="str">
        <f t="shared" si="30"/>
        <v/>
      </c>
      <c r="Y113" s="257" t="str">
        <f t="shared" si="31"/>
        <v/>
      </c>
      <c r="AA113" s="257" t="str">
        <f t="shared" si="32"/>
        <v/>
      </c>
      <c r="AC113" s="257" t="str">
        <f t="shared" si="33"/>
        <v/>
      </c>
      <c r="AE113" s="257" t="str">
        <f t="shared" si="34"/>
        <v/>
      </c>
      <c r="AG113" s="257" t="str">
        <f t="shared" si="35"/>
        <v/>
      </c>
      <c r="AI113" s="257" t="str">
        <f t="shared" si="36"/>
        <v/>
      </c>
      <c r="AK113" s="257" t="str">
        <f t="shared" si="37"/>
        <v/>
      </c>
      <c r="AM113" s="257" t="str">
        <f t="shared" si="38"/>
        <v/>
      </c>
      <c r="AO113" s="257" t="str">
        <f t="shared" si="39"/>
        <v/>
      </c>
      <c r="AQ113" s="257" t="str">
        <f t="shared" si="40"/>
        <v/>
      </c>
    </row>
    <row r="114" spans="5:43">
      <c r="E114" s="257" t="str">
        <f t="shared" si="42"/>
        <v/>
      </c>
      <c r="G114" s="257" t="str">
        <f t="shared" si="42"/>
        <v/>
      </c>
      <c r="I114" s="257" t="str">
        <f t="shared" si="23"/>
        <v/>
      </c>
      <c r="K114" s="257" t="str">
        <f t="shared" si="24"/>
        <v/>
      </c>
      <c r="M114" s="257" t="str">
        <f t="shared" si="25"/>
        <v/>
      </c>
      <c r="O114" s="257" t="str">
        <f t="shared" si="26"/>
        <v/>
      </c>
      <c r="Q114" s="257" t="str">
        <f t="shared" si="27"/>
        <v/>
      </c>
      <c r="S114" s="257" t="str">
        <f t="shared" si="28"/>
        <v/>
      </c>
      <c r="U114" s="257" t="str">
        <f t="shared" si="29"/>
        <v/>
      </c>
      <c r="W114" s="257" t="str">
        <f t="shared" si="30"/>
        <v/>
      </c>
      <c r="Y114" s="257" t="str">
        <f t="shared" si="31"/>
        <v/>
      </c>
      <c r="AA114" s="257" t="str">
        <f t="shared" si="32"/>
        <v/>
      </c>
      <c r="AC114" s="257" t="str">
        <f t="shared" si="33"/>
        <v/>
      </c>
      <c r="AE114" s="257" t="str">
        <f t="shared" si="34"/>
        <v/>
      </c>
      <c r="AG114" s="257" t="str">
        <f t="shared" si="35"/>
        <v/>
      </c>
      <c r="AI114" s="257" t="str">
        <f t="shared" si="36"/>
        <v/>
      </c>
      <c r="AK114" s="257" t="str">
        <f t="shared" si="37"/>
        <v/>
      </c>
      <c r="AM114" s="257" t="str">
        <f t="shared" si="38"/>
        <v/>
      </c>
      <c r="AO114" s="257" t="str">
        <f t="shared" si="39"/>
        <v/>
      </c>
      <c r="AQ114" s="257" t="str">
        <f t="shared" si="40"/>
        <v/>
      </c>
    </row>
    <row r="115" spans="5:43">
      <c r="E115" s="257" t="str">
        <f t="shared" si="42"/>
        <v/>
      </c>
      <c r="G115" s="257" t="str">
        <f t="shared" si="42"/>
        <v/>
      </c>
      <c r="I115" s="257" t="str">
        <f t="shared" si="23"/>
        <v/>
      </c>
      <c r="K115" s="257" t="str">
        <f t="shared" si="24"/>
        <v/>
      </c>
      <c r="M115" s="257" t="str">
        <f t="shared" si="25"/>
        <v/>
      </c>
      <c r="O115" s="257" t="str">
        <f t="shared" si="26"/>
        <v/>
      </c>
      <c r="Q115" s="257" t="str">
        <f t="shared" si="27"/>
        <v/>
      </c>
      <c r="S115" s="257" t="str">
        <f t="shared" si="28"/>
        <v/>
      </c>
      <c r="U115" s="257" t="str">
        <f t="shared" si="29"/>
        <v/>
      </c>
      <c r="W115" s="257" t="str">
        <f t="shared" si="30"/>
        <v/>
      </c>
      <c r="Y115" s="257" t="str">
        <f t="shared" si="31"/>
        <v/>
      </c>
      <c r="AA115" s="257" t="str">
        <f t="shared" si="32"/>
        <v/>
      </c>
      <c r="AC115" s="257" t="str">
        <f t="shared" si="33"/>
        <v/>
      </c>
      <c r="AE115" s="257" t="str">
        <f t="shared" si="34"/>
        <v/>
      </c>
      <c r="AG115" s="257" t="str">
        <f t="shared" si="35"/>
        <v/>
      </c>
      <c r="AI115" s="257" t="str">
        <f t="shared" si="36"/>
        <v/>
      </c>
      <c r="AK115" s="257" t="str">
        <f t="shared" si="37"/>
        <v/>
      </c>
      <c r="AM115" s="257" t="str">
        <f t="shared" si="38"/>
        <v/>
      </c>
      <c r="AO115" s="257" t="str">
        <f t="shared" si="39"/>
        <v/>
      </c>
      <c r="AQ115" s="257" t="str">
        <f t="shared" si="40"/>
        <v/>
      </c>
    </row>
    <row r="116" spans="5:43">
      <c r="E116" s="257" t="str">
        <f t="shared" si="42"/>
        <v/>
      </c>
      <c r="G116" s="257" t="str">
        <f t="shared" si="42"/>
        <v/>
      </c>
      <c r="I116" s="257" t="str">
        <f t="shared" si="23"/>
        <v/>
      </c>
      <c r="K116" s="257" t="str">
        <f t="shared" si="24"/>
        <v/>
      </c>
      <c r="M116" s="257" t="str">
        <f t="shared" si="25"/>
        <v/>
      </c>
      <c r="O116" s="257" t="str">
        <f t="shared" si="26"/>
        <v/>
      </c>
      <c r="Q116" s="257" t="str">
        <f t="shared" si="27"/>
        <v/>
      </c>
      <c r="S116" s="257" t="str">
        <f t="shared" si="28"/>
        <v/>
      </c>
      <c r="U116" s="257" t="str">
        <f t="shared" si="29"/>
        <v/>
      </c>
      <c r="W116" s="257" t="str">
        <f t="shared" si="30"/>
        <v/>
      </c>
      <c r="Y116" s="257" t="str">
        <f t="shared" si="31"/>
        <v/>
      </c>
      <c r="AA116" s="257" t="str">
        <f t="shared" si="32"/>
        <v/>
      </c>
      <c r="AC116" s="257" t="str">
        <f t="shared" si="33"/>
        <v/>
      </c>
      <c r="AE116" s="257" t="str">
        <f t="shared" si="34"/>
        <v/>
      </c>
      <c r="AG116" s="257" t="str">
        <f t="shared" si="35"/>
        <v/>
      </c>
      <c r="AI116" s="257" t="str">
        <f t="shared" si="36"/>
        <v/>
      </c>
      <c r="AK116" s="257" t="str">
        <f t="shared" si="37"/>
        <v/>
      </c>
      <c r="AM116" s="257" t="str">
        <f t="shared" si="38"/>
        <v/>
      </c>
      <c r="AO116" s="257" t="str">
        <f t="shared" si="39"/>
        <v/>
      </c>
      <c r="AQ116" s="257" t="str">
        <f t="shared" si="40"/>
        <v/>
      </c>
    </row>
    <row r="117" spans="5:43">
      <c r="E117" s="257" t="str">
        <f t="shared" si="42"/>
        <v/>
      </c>
      <c r="G117" s="257" t="str">
        <f t="shared" si="42"/>
        <v/>
      </c>
      <c r="I117" s="257" t="str">
        <f t="shared" si="23"/>
        <v/>
      </c>
      <c r="K117" s="257" t="str">
        <f t="shared" si="24"/>
        <v/>
      </c>
      <c r="M117" s="257" t="str">
        <f t="shared" si="25"/>
        <v/>
      </c>
      <c r="O117" s="257" t="str">
        <f t="shared" si="26"/>
        <v/>
      </c>
      <c r="Q117" s="257" t="str">
        <f t="shared" si="27"/>
        <v/>
      </c>
      <c r="S117" s="257" t="str">
        <f t="shared" si="28"/>
        <v/>
      </c>
      <c r="U117" s="257" t="str">
        <f t="shared" si="29"/>
        <v/>
      </c>
      <c r="W117" s="257" t="str">
        <f t="shared" si="30"/>
        <v/>
      </c>
      <c r="Y117" s="257" t="str">
        <f t="shared" si="31"/>
        <v/>
      </c>
      <c r="AA117" s="257" t="str">
        <f t="shared" si="32"/>
        <v/>
      </c>
      <c r="AC117" s="257" t="str">
        <f t="shared" si="33"/>
        <v/>
      </c>
      <c r="AE117" s="257" t="str">
        <f t="shared" si="34"/>
        <v/>
      </c>
      <c r="AG117" s="257" t="str">
        <f t="shared" si="35"/>
        <v/>
      </c>
      <c r="AI117" s="257" t="str">
        <f t="shared" si="36"/>
        <v/>
      </c>
      <c r="AK117" s="257" t="str">
        <f t="shared" si="37"/>
        <v/>
      </c>
      <c r="AM117" s="257" t="str">
        <f t="shared" si="38"/>
        <v/>
      </c>
      <c r="AO117" s="257" t="str">
        <f t="shared" si="39"/>
        <v/>
      </c>
      <c r="AQ117" s="257" t="str">
        <f t="shared" si="40"/>
        <v/>
      </c>
    </row>
    <row r="118" spans="5:43">
      <c r="E118" s="257" t="str">
        <f t="shared" si="42"/>
        <v/>
      </c>
      <c r="G118" s="257" t="str">
        <f t="shared" si="42"/>
        <v/>
      </c>
      <c r="I118" s="257" t="str">
        <f t="shared" si="23"/>
        <v/>
      </c>
      <c r="K118" s="257" t="str">
        <f t="shared" si="24"/>
        <v/>
      </c>
      <c r="M118" s="257" t="str">
        <f t="shared" si="25"/>
        <v/>
      </c>
      <c r="O118" s="257" t="str">
        <f t="shared" si="26"/>
        <v/>
      </c>
      <c r="Q118" s="257" t="str">
        <f t="shared" si="27"/>
        <v/>
      </c>
      <c r="S118" s="257" t="str">
        <f t="shared" si="28"/>
        <v/>
      </c>
      <c r="U118" s="257" t="str">
        <f t="shared" si="29"/>
        <v/>
      </c>
      <c r="W118" s="257" t="str">
        <f t="shared" si="30"/>
        <v/>
      </c>
      <c r="Y118" s="257" t="str">
        <f t="shared" si="31"/>
        <v/>
      </c>
      <c r="AA118" s="257" t="str">
        <f t="shared" si="32"/>
        <v/>
      </c>
      <c r="AC118" s="257" t="str">
        <f t="shared" si="33"/>
        <v/>
      </c>
      <c r="AE118" s="257" t="str">
        <f t="shared" si="34"/>
        <v/>
      </c>
      <c r="AG118" s="257" t="str">
        <f t="shared" si="35"/>
        <v/>
      </c>
      <c r="AI118" s="257" t="str">
        <f t="shared" si="36"/>
        <v/>
      </c>
      <c r="AK118" s="257" t="str">
        <f t="shared" si="37"/>
        <v/>
      </c>
      <c r="AM118" s="257" t="str">
        <f t="shared" si="38"/>
        <v/>
      </c>
      <c r="AO118" s="257" t="str">
        <f t="shared" si="39"/>
        <v/>
      </c>
      <c r="AQ118" s="257" t="str">
        <f t="shared" si="40"/>
        <v/>
      </c>
    </row>
    <row r="119" spans="5:43">
      <c r="E119" s="257" t="str">
        <f t="shared" si="42"/>
        <v/>
      </c>
      <c r="G119" s="257" t="str">
        <f t="shared" si="42"/>
        <v/>
      </c>
      <c r="I119" s="257" t="str">
        <f t="shared" si="23"/>
        <v/>
      </c>
      <c r="K119" s="257" t="str">
        <f t="shared" si="24"/>
        <v/>
      </c>
      <c r="M119" s="257" t="str">
        <f t="shared" si="25"/>
        <v/>
      </c>
      <c r="O119" s="257" t="str">
        <f t="shared" si="26"/>
        <v/>
      </c>
      <c r="Q119" s="257" t="str">
        <f t="shared" si="27"/>
        <v/>
      </c>
      <c r="S119" s="257" t="str">
        <f t="shared" si="28"/>
        <v/>
      </c>
      <c r="U119" s="257" t="str">
        <f t="shared" si="29"/>
        <v/>
      </c>
      <c r="W119" s="257" t="str">
        <f t="shared" si="30"/>
        <v/>
      </c>
      <c r="Y119" s="257" t="str">
        <f t="shared" si="31"/>
        <v/>
      </c>
      <c r="AA119" s="257" t="str">
        <f t="shared" si="32"/>
        <v/>
      </c>
      <c r="AC119" s="257" t="str">
        <f t="shared" si="33"/>
        <v/>
      </c>
      <c r="AE119" s="257" t="str">
        <f t="shared" si="34"/>
        <v/>
      </c>
      <c r="AG119" s="257" t="str">
        <f t="shared" si="35"/>
        <v/>
      </c>
      <c r="AI119" s="257" t="str">
        <f t="shared" si="36"/>
        <v/>
      </c>
      <c r="AK119" s="257" t="str">
        <f t="shared" si="37"/>
        <v/>
      </c>
      <c r="AM119" s="257" t="str">
        <f t="shared" si="38"/>
        <v/>
      </c>
      <c r="AO119" s="257" t="str">
        <f t="shared" si="39"/>
        <v/>
      </c>
      <c r="AQ119" s="257" t="str">
        <f t="shared" si="40"/>
        <v/>
      </c>
    </row>
    <row r="120" spans="5:43">
      <c r="E120" s="257" t="str">
        <f t="shared" si="42"/>
        <v/>
      </c>
      <c r="G120" s="257" t="str">
        <f t="shared" si="42"/>
        <v/>
      </c>
      <c r="I120" s="257" t="str">
        <f t="shared" si="23"/>
        <v/>
      </c>
      <c r="K120" s="257" t="str">
        <f t="shared" si="24"/>
        <v/>
      </c>
      <c r="M120" s="257" t="str">
        <f t="shared" si="25"/>
        <v/>
      </c>
      <c r="O120" s="257" t="str">
        <f t="shared" si="26"/>
        <v/>
      </c>
      <c r="Q120" s="257" t="str">
        <f t="shared" si="27"/>
        <v/>
      </c>
      <c r="S120" s="257" t="str">
        <f t="shared" si="28"/>
        <v/>
      </c>
      <c r="U120" s="257" t="str">
        <f t="shared" si="29"/>
        <v/>
      </c>
      <c r="W120" s="257" t="str">
        <f t="shared" si="30"/>
        <v/>
      </c>
      <c r="Y120" s="257" t="str">
        <f t="shared" si="31"/>
        <v/>
      </c>
      <c r="AA120" s="257" t="str">
        <f t="shared" si="32"/>
        <v/>
      </c>
      <c r="AC120" s="257" t="str">
        <f t="shared" si="33"/>
        <v/>
      </c>
      <c r="AE120" s="257" t="str">
        <f t="shared" si="34"/>
        <v/>
      </c>
      <c r="AG120" s="257" t="str">
        <f t="shared" si="35"/>
        <v/>
      </c>
      <c r="AI120" s="257" t="str">
        <f t="shared" si="36"/>
        <v/>
      </c>
      <c r="AK120" s="257" t="str">
        <f t="shared" si="37"/>
        <v/>
      </c>
      <c r="AM120" s="257" t="str">
        <f t="shared" si="38"/>
        <v/>
      </c>
      <c r="AO120" s="257" t="str">
        <f t="shared" si="39"/>
        <v/>
      </c>
      <c r="AQ120" s="257" t="str">
        <f t="shared" si="40"/>
        <v/>
      </c>
    </row>
    <row r="121" spans="5:43">
      <c r="E121" s="257" t="str">
        <f t="shared" si="42"/>
        <v/>
      </c>
      <c r="G121" s="257" t="str">
        <f t="shared" si="42"/>
        <v/>
      </c>
      <c r="I121" s="257" t="str">
        <f t="shared" si="23"/>
        <v/>
      </c>
      <c r="K121" s="257" t="str">
        <f t="shared" si="24"/>
        <v/>
      </c>
      <c r="M121" s="257" t="str">
        <f t="shared" si="25"/>
        <v/>
      </c>
      <c r="O121" s="257" t="str">
        <f t="shared" si="26"/>
        <v/>
      </c>
      <c r="Q121" s="257" t="str">
        <f t="shared" si="27"/>
        <v/>
      </c>
      <c r="S121" s="257" t="str">
        <f t="shared" si="28"/>
        <v/>
      </c>
      <c r="U121" s="257" t="str">
        <f t="shared" si="29"/>
        <v/>
      </c>
      <c r="W121" s="257" t="str">
        <f t="shared" si="30"/>
        <v/>
      </c>
      <c r="Y121" s="257" t="str">
        <f t="shared" si="31"/>
        <v/>
      </c>
      <c r="AA121" s="257" t="str">
        <f t="shared" si="32"/>
        <v/>
      </c>
      <c r="AC121" s="257" t="str">
        <f t="shared" si="33"/>
        <v/>
      </c>
      <c r="AE121" s="257" t="str">
        <f t="shared" si="34"/>
        <v/>
      </c>
      <c r="AG121" s="257" t="str">
        <f t="shared" si="35"/>
        <v/>
      </c>
      <c r="AI121" s="257" t="str">
        <f t="shared" si="36"/>
        <v/>
      </c>
      <c r="AK121" s="257" t="str">
        <f t="shared" si="37"/>
        <v/>
      </c>
      <c r="AM121" s="257" t="str">
        <f t="shared" si="38"/>
        <v/>
      </c>
      <c r="AO121" s="257" t="str">
        <f t="shared" si="39"/>
        <v/>
      </c>
      <c r="AQ121" s="257" t="str">
        <f t="shared" si="40"/>
        <v/>
      </c>
    </row>
    <row r="122" spans="5:43">
      <c r="E122" s="257" t="str">
        <f t="shared" si="42"/>
        <v/>
      </c>
      <c r="G122" s="257" t="str">
        <f t="shared" si="42"/>
        <v/>
      </c>
      <c r="I122" s="257" t="str">
        <f t="shared" si="23"/>
        <v/>
      </c>
      <c r="K122" s="257" t="str">
        <f t="shared" si="24"/>
        <v/>
      </c>
      <c r="M122" s="257" t="str">
        <f t="shared" si="25"/>
        <v/>
      </c>
      <c r="O122" s="257" t="str">
        <f t="shared" si="26"/>
        <v/>
      </c>
      <c r="Q122" s="257" t="str">
        <f t="shared" si="27"/>
        <v/>
      </c>
      <c r="S122" s="257" t="str">
        <f t="shared" si="28"/>
        <v/>
      </c>
      <c r="U122" s="257" t="str">
        <f t="shared" si="29"/>
        <v/>
      </c>
      <c r="W122" s="257" t="str">
        <f t="shared" si="30"/>
        <v/>
      </c>
      <c r="Y122" s="257" t="str">
        <f t="shared" si="31"/>
        <v/>
      </c>
      <c r="AA122" s="257" t="str">
        <f t="shared" si="32"/>
        <v/>
      </c>
      <c r="AC122" s="257" t="str">
        <f t="shared" si="33"/>
        <v/>
      </c>
      <c r="AE122" s="257" t="str">
        <f t="shared" si="34"/>
        <v/>
      </c>
      <c r="AG122" s="257" t="str">
        <f t="shared" si="35"/>
        <v/>
      </c>
      <c r="AI122" s="257" t="str">
        <f t="shared" si="36"/>
        <v/>
      </c>
      <c r="AK122" s="257" t="str">
        <f t="shared" si="37"/>
        <v/>
      </c>
      <c r="AM122" s="257" t="str">
        <f t="shared" si="38"/>
        <v/>
      </c>
      <c r="AO122" s="257" t="str">
        <f t="shared" si="39"/>
        <v/>
      </c>
      <c r="AQ122" s="257" t="str">
        <f t="shared" si="40"/>
        <v/>
      </c>
    </row>
    <row r="123" spans="5:43">
      <c r="E123" s="257" t="str">
        <f t="shared" si="42"/>
        <v/>
      </c>
      <c r="G123" s="257" t="str">
        <f t="shared" si="42"/>
        <v/>
      </c>
      <c r="I123" s="257" t="str">
        <f t="shared" si="23"/>
        <v/>
      </c>
      <c r="K123" s="257" t="str">
        <f t="shared" si="24"/>
        <v/>
      </c>
      <c r="M123" s="257" t="str">
        <f t="shared" si="25"/>
        <v/>
      </c>
      <c r="O123" s="257" t="str">
        <f t="shared" si="26"/>
        <v/>
      </c>
      <c r="Q123" s="257" t="str">
        <f t="shared" si="27"/>
        <v/>
      </c>
      <c r="S123" s="257" t="str">
        <f t="shared" si="28"/>
        <v/>
      </c>
      <c r="U123" s="257" t="str">
        <f t="shared" si="29"/>
        <v/>
      </c>
      <c r="W123" s="257" t="str">
        <f t="shared" si="30"/>
        <v/>
      </c>
      <c r="Y123" s="257" t="str">
        <f t="shared" si="31"/>
        <v/>
      </c>
      <c r="AA123" s="257" t="str">
        <f t="shared" si="32"/>
        <v/>
      </c>
      <c r="AC123" s="257" t="str">
        <f t="shared" si="33"/>
        <v/>
      </c>
      <c r="AE123" s="257" t="str">
        <f t="shared" si="34"/>
        <v/>
      </c>
      <c r="AG123" s="257" t="str">
        <f t="shared" si="35"/>
        <v/>
      </c>
      <c r="AI123" s="257" t="str">
        <f t="shared" si="36"/>
        <v/>
      </c>
      <c r="AK123" s="257" t="str">
        <f t="shared" si="37"/>
        <v/>
      </c>
      <c r="AM123" s="257" t="str">
        <f t="shared" si="38"/>
        <v/>
      </c>
      <c r="AO123" s="257" t="str">
        <f t="shared" si="39"/>
        <v/>
      </c>
      <c r="AQ123" s="257" t="str">
        <f t="shared" si="40"/>
        <v/>
      </c>
    </row>
    <row r="124" spans="5:43">
      <c r="E124" s="257" t="str">
        <f t="shared" ref="E124:G139" si="43">IF(OR($B124=0,D124=0),"",D124/$B124)</f>
        <v/>
      </c>
      <c r="G124" s="257" t="str">
        <f t="shared" si="43"/>
        <v/>
      </c>
      <c r="I124" s="257" t="str">
        <f t="shared" si="23"/>
        <v/>
      </c>
      <c r="K124" s="257" t="str">
        <f t="shared" si="24"/>
        <v/>
      </c>
      <c r="M124" s="257" t="str">
        <f t="shared" si="25"/>
        <v/>
      </c>
      <c r="O124" s="257" t="str">
        <f t="shared" si="26"/>
        <v/>
      </c>
      <c r="Q124" s="257" t="str">
        <f t="shared" si="27"/>
        <v/>
      </c>
      <c r="S124" s="257" t="str">
        <f t="shared" si="28"/>
        <v/>
      </c>
      <c r="U124" s="257" t="str">
        <f t="shared" si="29"/>
        <v/>
      </c>
      <c r="W124" s="257" t="str">
        <f t="shared" si="30"/>
        <v/>
      </c>
      <c r="Y124" s="257" t="str">
        <f t="shared" si="31"/>
        <v/>
      </c>
      <c r="AA124" s="257" t="str">
        <f t="shared" si="32"/>
        <v/>
      </c>
      <c r="AC124" s="257" t="str">
        <f t="shared" si="33"/>
        <v/>
      </c>
      <c r="AE124" s="257" t="str">
        <f t="shared" si="34"/>
        <v/>
      </c>
      <c r="AG124" s="257" t="str">
        <f t="shared" si="35"/>
        <v/>
      </c>
      <c r="AI124" s="257" t="str">
        <f t="shared" si="36"/>
        <v/>
      </c>
      <c r="AK124" s="257" t="str">
        <f t="shared" si="37"/>
        <v/>
      </c>
      <c r="AM124" s="257" t="str">
        <f t="shared" si="38"/>
        <v/>
      </c>
      <c r="AO124" s="257" t="str">
        <f t="shared" si="39"/>
        <v/>
      </c>
      <c r="AQ124" s="257" t="str">
        <f t="shared" si="40"/>
        <v/>
      </c>
    </row>
    <row r="125" spans="5:43">
      <c r="E125" s="257" t="str">
        <f t="shared" si="43"/>
        <v/>
      </c>
      <c r="G125" s="257" t="str">
        <f t="shared" si="43"/>
        <v/>
      </c>
      <c r="I125" s="257" t="str">
        <f t="shared" si="23"/>
        <v/>
      </c>
      <c r="K125" s="257" t="str">
        <f t="shared" si="24"/>
        <v/>
      </c>
      <c r="M125" s="257" t="str">
        <f t="shared" si="25"/>
        <v/>
      </c>
      <c r="O125" s="257" t="str">
        <f t="shared" si="26"/>
        <v/>
      </c>
      <c r="Q125" s="257" t="str">
        <f t="shared" si="27"/>
        <v/>
      </c>
      <c r="S125" s="257" t="str">
        <f t="shared" si="28"/>
        <v/>
      </c>
      <c r="U125" s="257" t="str">
        <f t="shared" si="29"/>
        <v/>
      </c>
      <c r="W125" s="257" t="str">
        <f t="shared" si="30"/>
        <v/>
      </c>
      <c r="Y125" s="257" t="str">
        <f t="shared" si="31"/>
        <v/>
      </c>
      <c r="AA125" s="257" t="str">
        <f t="shared" si="32"/>
        <v/>
      </c>
      <c r="AC125" s="257" t="str">
        <f t="shared" si="33"/>
        <v/>
      </c>
      <c r="AE125" s="257" t="str">
        <f t="shared" si="34"/>
        <v/>
      </c>
      <c r="AG125" s="257" t="str">
        <f t="shared" si="35"/>
        <v/>
      </c>
      <c r="AI125" s="257" t="str">
        <f t="shared" si="36"/>
        <v/>
      </c>
      <c r="AK125" s="257" t="str">
        <f t="shared" si="37"/>
        <v/>
      </c>
      <c r="AM125" s="257" t="str">
        <f t="shared" si="38"/>
        <v/>
      </c>
      <c r="AO125" s="257" t="str">
        <f t="shared" si="39"/>
        <v/>
      </c>
      <c r="AQ125" s="257" t="str">
        <f t="shared" si="40"/>
        <v/>
      </c>
    </row>
    <row r="126" spans="5:43">
      <c r="E126" s="257" t="str">
        <f t="shared" si="43"/>
        <v/>
      </c>
      <c r="G126" s="257" t="str">
        <f t="shared" si="43"/>
        <v/>
      </c>
      <c r="I126" s="257" t="str">
        <f t="shared" si="23"/>
        <v/>
      </c>
      <c r="K126" s="257" t="str">
        <f t="shared" si="24"/>
        <v/>
      </c>
      <c r="M126" s="257" t="str">
        <f t="shared" si="25"/>
        <v/>
      </c>
      <c r="O126" s="257" t="str">
        <f t="shared" si="26"/>
        <v/>
      </c>
      <c r="Q126" s="257" t="str">
        <f t="shared" si="27"/>
        <v/>
      </c>
      <c r="S126" s="257" t="str">
        <f t="shared" si="28"/>
        <v/>
      </c>
      <c r="U126" s="257" t="str">
        <f t="shared" si="29"/>
        <v/>
      </c>
      <c r="W126" s="257" t="str">
        <f t="shared" si="30"/>
        <v/>
      </c>
      <c r="Y126" s="257" t="str">
        <f t="shared" si="31"/>
        <v/>
      </c>
      <c r="AA126" s="257" t="str">
        <f t="shared" si="32"/>
        <v/>
      </c>
      <c r="AC126" s="257" t="str">
        <f t="shared" si="33"/>
        <v/>
      </c>
      <c r="AE126" s="257" t="str">
        <f t="shared" si="34"/>
        <v/>
      </c>
      <c r="AG126" s="257" t="str">
        <f t="shared" si="35"/>
        <v/>
      </c>
      <c r="AI126" s="257" t="str">
        <f t="shared" si="36"/>
        <v/>
      </c>
      <c r="AK126" s="257" t="str">
        <f t="shared" si="37"/>
        <v/>
      </c>
      <c r="AM126" s="257" t="str">
        <f t="shared" si="38"/>
        <v/>
      </c>
      <c r="AO126" s="257" t="str">
        <f t="shared" si="39"/>
        <v/>
      </c>
      <c r="AQ126" s="257" t="str">
        <f t="shared" si="40"/>
        <v/>
      </c>
    </row>
    <row r="127" spans="5:43">
      <c r="E127" s="257" t="str">
        <f t="shared" si="43"/>
        <v/>
      </c>
      <c r="G127" s="257" t="str">
        <f t="shared" si="43"/>
        <v/>
      </c>
      <c r="I127" s="257" t="str">
        <f t="shared" si="23"/>
        <v/>
      </c>
      <c r="K127" s="257" t="str">
        <f t="shared" si="24"/>
        <v/>
      </c>
      <c r="M127" s="257" t="str">
        <f t="shared" si="25"/>
        <v/>
      </c>
      <c r="O127" s="257" t="str">
        <f t="shared" si="26"/>
        <v/>
      </c>
      <c r="Q127" s="257" t="str">
        <f t="shared" si="27"/>
        <v/>
      </c>
      <c r="S127" s="257" t="str">
        <f t="shared" si="28"/>
        <v/>
      </c>
      <c r="U127" s="257" t="str">
        <f t="shared" si="29"/>
        <v/>
      </c>
      <c r="W127" s="257" t="str">
        <f t="shared" si="30"/>
        <v/>
      </c>
      <c r="Y127" s="257" t="str">
        <f t="shared" si="31"/>
        <v/>
      </c>
      <c r="AA127" s="257" t="str">
        <f t="shared" si="32"/>
        <v/>
      </c>
      <c r="AC127" s="257" t="str">
        <f t="shared" si="33"/>
        <v/>
      </c>
      <c r="AE127" s="257" t="str">
        <f t="shared" si="34"/>
        <v/>
      </c>
      <c r="AG127" s="257" t="str">
        <f t="shared" si="35"/>
        <v/>
      </c>
      <c r="AI127" s="257" t="str">
        <f t="shared" si="36"/>
        <v/>
      </c>
      <c r="AK127" s="257" t="str">
        <f t="shared" si="37"/>
        <v/>
      </c>
      <c r="AM127" s="257" t="str">
        <f t="shared" si="38"/>
        <v/>
      </c>
      <c r="AO127" s="257" t="str">
        <f t="shared" si="39"/>
        <v/>
      </c>
      <c r="AQ127" s="257" t="str">
        <f t="shared" si="40"/>
        <v/>
      </c>
    </row>
    <row r="128" spans="5:43">
      <c r="E128" s="257" t="str">
        <f t="shared" si="43"/>
        <v/>
      </c>
      <c r="G128" s="257" t="str">
        <f t="shared" si="43"/>
        <v/>
      </c>
      <c r="I128" s="257" t="str">
        <f t="shared" si="23"/>
        <v/>
      </c>
      <c r="K128" s="257" t="str">
        <f t="shared" si="24"/>
        <v/>
      </c>
      <c r="M128" s="257" t="str">
        <f t="shared" si="25"/>
        <v/>
      </c>
      <c r="O128" s="257" t="str">
        <f t="shared" si="26"/>
        <v/>
      </c>
      <c r="Q128" s="257" t="str">
        <f t="shared" si="27"/>
        <v/>
      </c>
      <c r="S128" s="257" t="str">
        <f t="shared" si="28"/>
        <v/>
      </c>
      <c r="U128" s="257" t="str">
        <f t="shared" si="29"/>
        <v/>
      </c>
      <c r="W128" s="257" t="str">
        <f t="shared" si="30"/>
        <v/>
      </c>
      <c r="Y128" s="257" t="str">
        <f t="shared" si="31"/>
        <v/>
      </c>
      <c r="AA128" s="257" t="str">
        <f t="shared" si="32"/>
        <v/>
      </c>
      <c r="AC128" s="257" t="str">
        <f t="shared" si="33"/>
        <v/>
      </c>
      <c r="AE128" s="257" t="str">
        <f t="shared" si="34"/>
        <v/>
      </c>
      <c r="AG128" s="257" t="str">
        <f t="shared" si="35"/>
        <v/>
      </c>
      <c r="AI128" s="257" t="str">
        <f t="shared" si="36"/>
        <v/>
      </c>
      <c r="AK128" s="257" t="str">
        <f t="shared" si="37"/>
        <v/>
      </c>
      <c r="AM128" s="257" t="str">
        <f t="shared" si="38"/>
        <v/>
      </c>
      <c r="AO128" s="257" t="str">
        <f t="shared" si="39"/>
        <v/>
      </c>
      <c r="AQ128" s="257" t="str">
        <f t="shared" si="40"/>
        <v/>
      </c>
    </row>
    <row r="129" spans="5:43">
      <c r="E129" s="257" t="str">
        <f t="shared" si="43"/>
        <v/>
      </c>
      <c r="G129" s="257" t="str">
        <f t="shared" si="43"/>
        <v/>
      </c>
      <c r="I129" s="257" t="str">
        <f t="shared" si="23"/>
        <v/>
      </c>
      <c r="K129" s="257" t="str">
        <f t="shared" si="24"/>
        <v/>
      </c>
      <c r="M129" s="257" t="str">
        <f t="shared" si="25"/>
        <v/>
      </c>
      <c r="O129" s="257" t="str">
        <f t="shared" si="26"/>
        <v/>
      </c>
      <c r="Q129" s="257" t="str">
        <f t="shared" si="27"/>
        <v/>
      </c>
      <c r="S129" s="257" t="str">
        <f t="shared" si="28"/>
        <v/>
      </c>
      <c r="U129" s="257" t="str">
        <f t="shared" si="29"/>
        <v/>
      </c>
      <c r="W129" s="257" t="str">
        <f t="shared" si="30"/>
        <v/>
      </c>
      <c r="Y129" s="257" t="str">
        <f t="shared" si="31"/>
        <v/>
      </c>
      <c r="AA129" s="257" t="str">
        <f t="shared" si="32"/>
        <v/>
      </c>
      <c r="AC129" s="257" t="str">
        <f t="shared" si="33"/>
        <v/>
      </c>
      <c r="AE129" s="257" t="str">
        <f t="shared" si="34"/>
        <v/>
      </c>
      <c r="AG129" s="257" t="str">
        <f t="shared" si="35"/>
        <v/>
      </c>
      <c r="AI129" s="257" t="str">
        <f t="shared" si="36"/>
        <v/>
      </c>
      <c r="AK129" s="257" t="str">
        <f t="shared" si="37"/>
        <v/>
      </c>
      <c r="AM129" s="257" t="str">
        <f t="shared" si="38"/>
        <v/>
      </c>
      <c r="AO129" s="257" t="str">
        <f t="shared" si="39"/>
        <v/>
      </c>
      <c r="AQ129" s="257" t="str">
        <f t="shared" si="40"/>
        <v/>
      </c>
    </row>
    <row r="130" spans="5:43">
      <c r="E130" s="257" t="str">
        <f t="shared" si="43"/>
        <v/>
      </c>
      <c r="G130" s="257" t="str">
        <f t="shared" si="43"/>
        <v/>
      </c>
      <c r="I130" s="257" t="str">
        <f t="shared" si="23"/>
        <v/>
      </c>
      <c r="K130" s="257" t="str">
        <f t="shared" si="24"/>
        <v/>
      </c>
      <c r="M130" s="257" t="str">
        <f t="shared" si="25"/>
        <v/>
      </c>
      <c r="O130" s="257" t="str">
        <f t="shared" si="26"/>
        <v/>
      </c>
      <c r="Q130" s="257" t="str">
        <f t="shared" si="27"/>
        <v/>
      </c>
      <c r="S130" s="257" t="str">
        <f t="shared" si="28"/>
        <v/>
      </c>
      <c r="U130" s="257" t="str">
        <f t="shared" si="29"/>
        <v/>
      </c>
      <c r="W130" s="257" t="str">
        <f t="shared" si="30"/>
        <v/>
      </c>
      <c r="Y130" s="257" t="str">
        <f t="shared" si="31"/>
        <v/>
      </c>
      <c r="AA130" s="257" t="str">
        <f t="shared" si="32"/>
        <v/>
      </c>
      <c r="AC130" s="257" t="str">
        <f t="shared" si="33"/>
        <v/>
      </c>
      <c r="AE130" s="257" t="str">
        <f t="shared" si="34"/>
        <v/>
      </c>
      <c r="AG130" s="257" t="str">
        <f t="shared" si="35"/>
        <v/>
      </c>
      <c r="AI130" s="257" t="str">
        <f t="shared" si="36"/>
        <v/>
      </c>
      <c r="AK130" s="257" t="str">
        <f t="shared" si="37"/>
        <v/>
      </c>
      <c r="AM130" s="257" t="str">
        <f t="shared" si="38"/>
        <v/>
      </c>
      <c r="AO130" s="257" t="str">
        <f t="shared" si="39"/>
        <v/>
      </c>
      <c r="AQ130" s="257" t="str">
        <f t="shared" si="40"/>
        <v/>
      </c>
    </row>
    <row r="131" spans="5:43">
      <c r="E131" s="257" t="str">
        <f t="shared" si="43"/>
        <v/>
      </c>
      <c r="G131" s="257" t="str">
        <f t="shared" si="43"/>
        <v/>
      </c>
      <c r="I131" s="257" t="str">
        <f t="shared" si="23"/>
        <v/>
      </c>
      <c r="K131" s="257" t="str">
        <f t="shared" si="24"/>
        <v/>
      </c>
      <c r="M131" s="257" t="str">
        <f t="shared" si="25"/>
        <v/>
      </c>
      <c r="O131" s="257" t="str">
        <f t="shared" si="26"/>
        <v/>
      </c>
      <c r="Q131" s="257" t="str">
        <f t="shared" si="27"/>
        <v/>
      </c>
      <c r="S131" s="257" t="str">
        <f t="shared" si="28"/>
        <v/>
      </c>
      <c r="U131" s="257" t="str">
        <f t="shared" si="29"/>
        <v/>
      </c>
      <c r="W131" s="257" t="str">
        <f t="shared" si="30"/>
        <v/>
      </c>
      <c r="Y131" s="257" t="str">
        <f t="shared" si="31"/>
        <v/>
      </c>
      <c r="AA131" s="257" t="str">
        <f t="shared" si="32"/>
        <v/>
      </c>
      <c r="AC131" s="257" t="str">
        <f t="shared" si="33"/>
        <v/>
      </c>
      <c r="AE131" s="257" t="str">
        <f t="shared" si="34"/>
        <v/>
      </c>
      <c r="AG131" s="257" t="str">
        <f t="shared" si="35"/>
        <v/>
      </c>
      <c r="AI131" s="257" t="str">
        <f t="shared" si="36"/>
        <v/>
      </c>
      <c r="AK131" s="257" t="str">
        <f t="shared" si="37"/>
        <v/>
      </c>
      <c r="AM131" s="257" t="str">
        <f t="shared" si="38"/>
        <v/>
      </c>
      <c r="AO131" s="257" t="str">
        <f t="shared" si="39"/>
        <v/>
      </c>
      <c r="AQ131" s="257" t="str">
        <f t="shared" si="40"/>
        <v/>
      </c>
    </row>
    <row r="132" spans="5:43">
      <c r="E132" s="257" t="str">
        <f t="shared" si="43"/>
        <v/>
      </c>
      <c r="G132" s="257" t="str">
        <f t="shared" si="43"/>
        <v/>
      </c>
      <c r="I132" s="257" t="str">
        <f t="shared" si="23"/>
        <v/>
      </c>
      <c r="K132" s="257" t="str">
        <f t="shared" si="24"/>
        <v/>
      </c>
      <c r="M132" s="257" t="str">
        <f t="shared" si="25"/>
        <v/>
      </c>
      <c r="O132" s="257" t="str">
        <f t="shared" si="26"/>
        <v/>
      </c>
      <c r="Q132" s="257" t="str">
        <f t="shared" si="27"/>
        <v/>
      </c>
      <c r="S132" s="257" t="str">
        <f t="shared" si="28"/>
        <v/>
      </c>
      <c r="U132" s="257" t="str">
        <f t="shared" si="29"/>
        <v/>
      </c>
      <c r="W132" s="257" t="str">
        <f t="shared" si="30"/>
        <v/>
      </c>
      <c r="Y132" s="257" t="str">
        <f t="shared" si="31"/>
        <v/>
      </c>
      <c r="AA132" s="257" t="str">
        <f t="shared" si="32"/>
        <v/>
      </c>
      <c r="AC132" s="257" t="str">
        <f t="shared" si="33"/>
        <v/>
      </c>
      <c r="AE132" s="257" t="str">
        <f t="shared" si="34"/>
        <v/>
      </c>
      <c r="AG132" s="257" t="str">
        <f t="shared" si="35"/>
        <v/>
      </c>
      <c r="AI132" s="257" t="str">
        <f t="shared" si="36"/>
        <v/>
      </c>
      <c r="AK132" s="257" t="str">
        <f t="shared" si="37"/>
        <v/>
      </c>
      <c r="AM132" s="257" t="str">
        <f t="shared" si="38"/>
        <v/>
      </c>
      <c r="AO132" s="257" t="str">
        <f t="shared" si="39"/>
        <v/>
      </c>
      <c r="AQ132" s="257" t="str">
        <f t="shared" si="40"/>
        <v/>
      </c>
    </row>
    <row r="133" spans="5:43">
      <c r="E133" s="257" t="str">
        <f t="shared" si="43"/>
        <v/>
      </c>
      <c r="G133" s="257" t="str">
        <f t="shared" si="43"/>
        <v/>
      </c>
      <c r="I133" s="257" t="str">
        <f t="shared" si="23"/>
        <v/>
      </c>
      <c r="K133" s="257" t="str">
        <f t="shared" si="24"/>
        <v/>
      </c>
      <c r="M133" s="257" t="str">
        <f t="shared" si="25"/>
        <v/>
      </c>
      <c r="O133" s="257" t="str">
        <f t="shared" si="26"/>
        <v/>
      </c>
      <c r="Q133" s="257" t="str">
        <f t="shared" si="27"/>
        <v/>
      </c>
      <c r="S133" s="257" t="str">
        <f t="shared" si="28"/>
        <v/>
      </c>
      <c r="U133" s="257" t="str">
        <f t="shared" si="29"/>
        <v/>
      </c>
      <c r="W133" s="257" t="str">
        <f t="shared" si="30"/>
        <v/>
      </c>
      <c r="Y133" s="257" t="str">
        <f t="shared" si="31"/>
        <v/>
      </c>
      <c r="AA133" s="257" t="str">
        <f t="shared" si="32"/>
        <v/>
      </c>
      <c r="AC133" s="257" t="str">
        <f t="shared" si="33"/>
        <v/>
      </c>
      <c r="AE133" s="257" t="str">
        <f t="shared" si="34"/>
        <v/>
      </c>
      <c r="AG133" s="257" t="str">
        <f t="shared" si="35"/>
        <v/>
      </c>
      <c r="AI133" s="257" t="str">
        <f t="shared" si="36"/>
        <v/>
      </c>
      <c r="AK133" s="257" t="str">
        <f t="shared" si="37"/>
        <v/>
      </c>
      <c r="AM133" s="257" t="str">
        <f t="shared" si="38"/>
        <v/>
      </c>
      <c r="AO133" s="257" t="str">
        <f t="shared" si="39"/>
        <v/>
      </c>
      <c r="AQ133" s="257" t="str">
        <f t="shared" si="40"/>
        <v/>
      </c>
    </row>
    <row r="134" spans="5:43">
      <c r="E134" s="257" t="str">
        <f t="shared" si="43"/>
        <v/>
      </c>
      <c r="G134" s="257" t="str">
        <f t="shared" si="43"/>
        <v/>
      </c>
      <c r="I134" s="257" t="str">
        <f t="shared" si="23"/>
        <v/>
      </c>
      <c r="K134" s="257" t="str">
        <f t="shared" si="24"/>
        <v/>
      </c>
      <c r="M134" s="257" t="str">
        <f t="shared" si="25"/>
        <v/>
      </c>
      <c r="O134" s="257" t="str">
        <f t="shared" si="26"/>
        <v/>
      </c>
      <c r="Q134" s="257" t="str">
        <f t="shared" si="27"/>
        <v/>
      </c>
      <c r="S134" s="257" t="str">
        <f t="shared" si="28"/>
        <v/>
      </c>
      <c r="U134" s="257" t="str">
        <f t="shared" si="29"/>
        <v/>
      </c>
      <c r="W134" s="257" t="str">
        <f t="shared" si="30"/>
        <v/>
      </c>
      <c r="Y134" s="257" t="str">
        <f t="shared" si="31"/>
        <v/>
      </c>
      <c r="AA134" s="257" t="str">
        <f t="shared" si="32"/>
        <v/>
      </c>
      <c r="AC134" s="257" t="str">
        <f t="shared" si="33"/>
        <v/>
      </c>
      <c r="AE134" s="257" t="str">
        <f t="shared" si="34"/>
        <v/>
      </c>
      <c r="AG134" s="257" t="str">
        <f t="shared" si="35"/>
        <v/>
      </c>
      <c r="AI134" s="257" t="str">
        <f t="shared" si="36"/>
        <v/>
      </c>
      <c r="AK134" s="257" t="str">
        <f t="shared" si="37"/>
        <v/>
      </c>
      <c r="AM134" s="257" t="str">
        <f t="shared" si="38"/>
        <v/>
      </c>
      <c r="AO134" s="257" t="str">
        <f t="shared" si="39"/>
        <v/>
      </c>
      <c r="AQ134" s="257" t="str">
        <f t="shared" si="40"/>
        <v/>
      </c>
    </row>
    <row r="135" spans="5:43">
      <c r="E135" s="257" t="str">
        <f t="shared" si="43"/>
        <v/>
      </c>
      <c r="G135" s="257" t="str">
        <f t="shared" si="43"/>
        <v/>
      </c>
      <c r="I135" s="257" t="str">
        <f t="shared" si="23"/>
        <v/>
      </c>
      <c r="K135" s="257" t="str">
        <f t="shared" si="24"/>
        <v/>
      </c>
      <c r="M135" s="257" t="str">
        <f t="shared" si="25"/>
        <v/>
      </c>
      <c r="O135" s="257" t="str">
        <f t="shared" si="26"/>
        <v/>
      </c>
      <c r="Q135" s="257" t="str">
        <f t="shared" si="27"/>
        <v/>
      </c>
      <c r="S135" s="257" t="str">
        <f t="shared" si="28"/>
        <v/>
      </c>
      <c r="U135" s="257" t="str">
        <f t="shared" si="29"/>
        <v/>
      </c>
      <c r="W135" s="257" t="str">
        <f t="shared" si="30"/>
        <v/>
      </c>
      <c r="Y135" s="257" t="str">
        <f t="shared" si="31"/>
        <v/>
      </c>
      <c r="AA135" s="257" t="str">
        <f t="shared" si="32"/>
        <v/>
      </c>
      <c r="AC135" s="257" t="str">
        <f t="shared" si="33"/>
        <v/>
      </c>
      <c r="AE135" s="257" t="str">
        <f t="shared" si="34"/>
        <v/>
      </c>
      <c r="AG135" s="257" t="str">
        <f t="shared" si="35"/>
        <v/>
      </c>
      <c r="AI135" s="257" t="str">
        <f t="shared" si="36"/>
        <v/>
      </c>
      <c r="AK135" s="257" t="str">
        <f t="shared" si="37"/>
        <v/>
      </c>
      <c r="AM135" s="257" t="str">
        <f t="shared" si="38"/>
        <v/>
      </c>
      <c r="AO135" s="257" t="str">
        <f t="shared" si="39"/>
        <v/>
      </c>
      <c r="AQ135" s="257" t="str">
        <f t="shared" si="40"/>
        <v/>
      </c>
    </row>
    <row r="136" spans="5:43">
      <c r="E136" s="257" t="str">
        <f t="shared" si="43"/>
        <v/>
      </c>
      <c r="G136" s="257" t="str">
        <f t="shared" si="43"/>
        <v/>
      </c>
      <c r="I136" s="257" t="str">
        <f t="shared" si="23"/>
        <v/>
      </c>
      <c r="K136" s="257" t="str">
        <f t="shared" si="24"/>
        <v/>
      </c>
      <c r="M136" s="257" t="str">
        <f t="shared" si="25"/>
        <v/>
      </c>
      <c r="O136" s="257" t="str">
        <f t="shared" si="26"/>
        <v/>
      </c>
      <c r="Q136" s="257" t="str">
        <f t="shared" si="27"/>
        <v/>
      </c>
      <c r="S136" s="257" t="str">
        <f t="shared" si="28"/>
        <v/>
      </c>
      <c r="U136" s="257" t="str">
        <f t="shared" si="29"/>
        <v/>
      </c>
      <c r="W136" s="257" t="str">
        <f t="shared" si="30"/>
        <v/>
      </c>
      <c r="Y136" s="257" t="str">
        <f t="shared" si="31"/>
        <v/>
      </c>
      <c r="AA136" s="257" t="str">
        <f t="shared" si="32"/>
        <v/>
      </c>
      <c r="AC136" s="257" t="str">
        <f t="shared" si="33"/>
        <v/>
      </c>
      <c r="AE136" s="257" t="str">
        <f t="shared" si="34"/>
        <v/>
      </c>
      <c r="AG136" s="257" t="str">
        <f t="shared" si="35"/>
        <v/>
      </c>
      <c r="AI136" s="257" t="str">
        <f t="shared" si="36"/>
        <v/>
      </c>
      <c r="AK136" s="257" t="str">
        <f t="shared" si="37"/>
        <v/>
      </c>
      <c r="AM136" s="257" t="str">
        <f t="shared" si="38"/>
        <v/>
      </c>
      <c r="AO136" s="257" t="str">
        <f t="shared" si="39"/>
        <v/>
      </c>
      <c r="AQ136" s="257" t="str">
        <f t="shared" si="40"/>
        <v/>
      </c>
    </row>
    <row r="137" spans="5:43">
      <c r="E137" s="257" t="str">
        <f t="shared" si="43"/>
        <v/>
      </c>
      <c r="G137" s="257" t="str">
        <f t="shared" si="43"/>
        <v/>
      </c>
      <c r="I137" s="257" t="str">
        <f t="shared" si="23"/>
        <v/>
      </c>
      <c r="K137" s="257" t="str">
        <f t="shared" si="24"/>
        <v/>
      </c>
      <c r="M137" s="257" t="str">
        <f t="shared" si="25"/>
        <v/>
      </c>
      <c r="O137" s="257" t="str">
        <f t="shared" si="26"/>
        <v/>
      </c>
      <c r="Q137" s="257" t="str">
        <f t="shared" si="27"/>
        <v/>
      </c>
      <c r="S137" s="257" t="str">
        <f t="shared" si="28"/>
        <v/>
      </c>
      <c r="U137" s="257" t="str">
        <f t="shared" si="29"/>
        <v/>
      </c>
      <c r="W137" s="257" t="str">
        <f t="shared" si="30"/>
        <v/>
      </c>
      <c r="Y137" s="257" t="str">
        <f t="shared" si="31"/>
        <v/>
      </c>
      <c r="AA137" s="257" t="str">
        <f t="shared" si="32"/>
        <v/>
      </c>
      <c r="AC137" s="257" t="str">
        <f t="shared" si="33"/>
        <v/>
      </c>
      <c r="AE137" s="257" t="str">
        <f t="shared" si="34"/>
        <v/>
      </c>
      <c r="AG137" s="257" t="str">
        <f t="shared" si="35"/>
        <v/>
      </c>
      <c r="AI137" s="257" t="str">
        <f t="shared" si="36"/>
        <v/>
      </c>
      <c r="AK137" s="257" t="str">
        <f t="shared" si="37"/>
        <v/>
      </c>
      <c r="AM137" s="257" t="str">
        <f t="shared" si="38"/>
        <v/>
      </c>
      <c r="AO137" s="257" t="str">
        <f t="shared" si="39"/>
        <v/>
      </c>
      <c r="AQ137" s="257" t="str">
        <f t="shared" si="40"/>
        <v/>
      </c>
    </row>
    <row r="138" spans="5:43">
      <c r="E138" s="257" t="str">
        <f t="shared" si="43"/>
        <v/>
      </c>
      <c r="G138" s="257" t="str">
        <f t="shared" si="43"/>
        <v/>
      </c>
      <c r="I138" s="257" t="str">
        <f t="shared" si="23"/>
        <v/>
      </c>
      <c r="K138" s="257" t="str">
        <f t="shared" si="24"/>
        <v/>
      </c>
      <c r="M138" s="257" t="str">
        <f t="shared" si="25"/>
        <v/>
      </c>
      <c r="O138" s="257" t="str">
        <f t="shared" si="26"/>
        <v/>
      </c>
      <c r="Q138" s="257" t="str">
        <f t="shared" si="27"/>
        <v/>
      </c>
      <c r="S138" s="257" t="str">
        <f t="shared" si="28"/>
        <v/>
      </c>
      <c r="U138" s="257" t="str">
        <f t="shared" si="29"/>
        <v/>
      </c>
      <c r="W138" s="257" t="str">
        <f t="shared" si="30"/>
        <v/>
      </c>
      <c r="Y138" s="257" t="str">
        <f t="shared" si="31"/>
        <v/>
      </c>
      <c r="AA138" s="257" t="str">
        <f t="shared" si="32"/>
        <v/>
      </c>
      <c r="AC138" s="257" t="str">
        <f t="shared" si="33"/>
        <v/>
      </c>
      <c r="AE138" s="257" t="str">
        <f t="shared" si="34"/>
        <v/>
      </c>
      <c r="AG138" s="257" t="str">
        <f t="shared" si="35"/>
        <v/>
      </c>
      <c r="AI138" s="257" t="str">
        <f t="shared" si="36"/>
        <v/>
      </c>
      <c r="AK138" s="257" t="str">
        <f t="shared" si="37"/>
        <v/>
      </c>
      <c r="AM138" s="257" t="str">
        <f t="shared" si="38"/>
        <v/>
      </c>
      <c r="AO138" s="257" t="str">
        <f t="shared" si="39"/>
        <v/>
      </c>
      <c r="AQ138" s="257" t="str">
        <f t="shared" si="40"/>
        <v/>
      </c>
    </row>
    <row r="139" spans="5:43">
      <c r="E139" s="257" t="str">
        <f t="shared" si="43"/>
        <v/>
      </c>
      <c r="G139" s="257" t="str">
        <f t="shared" si="43"/>
        <v/>
      </c>
      <c r="I139" s="257" t="str">
        <f t="shared" si="23"/>
        <v/>
      </c>
      <c r="K139" s="257" t="str">
        <f t="shared" si="24"/>
        <v/>
      </c>
      <c r="M139" s="257" t="str">
        <f t="shared" si="25"/>
        <v/>
      </c>
      <c r="O139" s="257" t="str">
        <f t="shared" si="26"/>
        <v/>
      </c>
      <c r="Q139" s="257" t="str">
        <f t="shared" si="27"/>
        <v/>
      </c>
      <c r="S139" s="257" t="str">
        <f t="shared" si="28"/>
        <v/>
      </c>
      <c r="U139" s="257" t="str">
        <f t="shared" si="29"/>
        <v/>
      </c>
      <c r="W139" s="257" t="str">
        <f t="shared" si="30"/>
        <v/>
      </c>
      <c r="Y139" s="257" t="str">
        <f t="shared" si="31"/>
        <v/>
      </c>
      <c r="AA139" s="257" t="str">
        <f t="shared" si="32"/>
        <v/>
      </c>
      <c r="AC139" s="257" t="str">
        <f t="shared" si="33"/>
        <v/>
      </c>
      <c r="AE139" s="257" t="str">
        <f t="shared" si="34"/>
        <v/>
      </c>
      <c r="AG139" s="257" t="str">
        <f t="shared" si="35"/>
        <v/>
      </c>
      <c r="AI139" s="257" t="str">
        <f t="shared" si="36"/>
        <v/>
      </c>
      <c r="AK139" s="257" t="str">
        <f t="shared" si="37"/>
        <v/>
      </c>
      <c r="AM139" s="257" t="str">
        <f t="shared" si="38"/>
        <v/>
      </c>
      <c r="AO139" s="257" t="str">
        <f t="shared" si="39"/>
        <v/>
      </c>
      <c r="AQ139" s="257" t="str">
        <f t="shared" si="40"/>
        <v/>
      </c>
    </row>
    <row r="140" spans="5:43">
      <c r="E140" s="257" t="str">
        <f t="shared" ref="E140:G155" si="44">IF(OR($B140=0,D140=0),"",D140/$B140)</f>
        <v/>
      </c>
      <c r="G140" s="257" t="str">
        <f t="shared" si="44"/>
        <v/>
      </c>
      <c r="I140" s="257" t="str">
        <f t="shared" ref="I140:I203" si="45">IF(OR($B140=0,H140=0),"",H140/$B140)</f>
        <v/>
      </c>
      <c r="K140" s="257" t="str">
        <f t="shared" ref="K140:K203" si="46">IF(OR($B140=0,J140=0),"",J140/$B140)</f>
        <v/>
      </c>
      <c r="M140" s="257" t="str">
        <f t="shared" ref="M140:M203" si="47">IF(OR($B140=0,L140=0),"",L140/$B140)</f>
        <v/>
      </c>
      <c r="O140" s="257" t="str">
        <f t="shared" ref="O140:O203" si="48">IF(OR($B140=0,N140=0),"",N140/$B140)</f>
        <v/>
      </c>
      <c r="Q140" s="257" t="str">
        <f t="shared" ref="Q140:Q203" si="49">IF(OR($B140=0,P140=0),"",P140/$B140)</f>
        <v/>
      </c>
      <c r="S140" s="257" t="str">
        <f t="shared" ref="S140:S203" si="50">IF(OR($B140=0,R140=0),"",R140/$B140)</f>
        <v/>
      </c>
      <c r="U140" s="257" t="str">
        <f t="shared" ref="U140:U203" si="51">IF(OR($B140=0,T140=0),"",T140/$B140)</f>
        <v/>
      </c>
      <c r="W140" s="257" t="str">
        <f t="shared" ref="W140:W203" si="52">IF(OR($B140=0,V140=0),"",V140/$B140)</f>
        <v/>
      </c>
      <c r="Y140" s="257" t="str">
        <f t="shared" ref="Y140:Y203" si="53">IF(OR($B140=0,X140=0),"",X140/$B140)</f>
        <v/>
      </c>
      <c r="AA140" s="257" t="str">
        <f t="shared" ref="AA140:AA203" si="54">IF(OR($B140=0,Z140=0),"",Z140/$B140)</f>
        <v/>
      </c>
      <c r="AC140" s="257" t="str">
        <f t="shared" ref="AC140:AC203" si="55">IF(OR($B140=0,AB140=0),"",AB140/$B140)</f>
        <v/>
      </c>
      <c r="AE140" s="257" t="str">
        <f t="shared" ref="AE140:AE203" si="56">IF(OR($B140=0,AD140=0),"",AD140/$B140)</f>
        <v/>
      </c>
      <c r="AG140" s="257" t="str">
        <f t="shared" ref="AG140:AG203" si="57">IF(OR($B140=0,AF140=0),"",AF140/$B140)</f>
        <v/>
      </c>
      <c r="AI140" s="257" t="str">
        <f t="shared" ref="AI140:AI203" si="58">IF(OR($B140=0,AH140=0),"",AH140/$B140)</f>
        <v/>
      </c>
      <c r="AK140" s="257" t="str">
        <f t="shared" ref="AK140:AK203" si="59">IF(OR($B140=0,AJ140=0),"",AJ140/$B140)</f>
        <v/>
      </c>
      <c r="AM140" s="257" t="str">
        <f t="shared" ref="AM140:AM203" si="60">IF(OR($B140=0,AL140=0),"",AL140/$B140)</f>
        <v/>
      </c>
      <c r="AO140" s="257" t="str">
        <f t="shared" ref="AO140:AO203" si="61">IF(OR($B140=0,AN140=0),"",AN140/$B140)</f>
        <v/>
      </c>
      <c r="AQ140" s="257" t="str">
        <f t="shared" ref="AQ140:AQ203" si="62">IF(OR($B140=0,AP140=0),"",AP140/$B140)</f>
        <v/>
      </c>
    </row>
    <row r="141" spans="5:43">
      <c r="E141" s="257" t="str">
        <f t="shared" si="44"/>
        <v/>
      </c>
      <c r="G141" s="257" t="str">
        <f t="shared" si="44"/>
        <v/>
      </c>
      <c r="I141" s="257" t="str">
        <f t="shared" si="45"/>
        <v/>
      </c>
      <c r="K141" s="257" t="str">
        <f t="shared" si="46"/>
        <v/>
      </c>
      <c r="M141" s="257" t="str">
        <f t="shared" si="47"/>
        <v/>
      </c>
      <c r="O141" s="257" t="str">
        <f t="shared" si="48"/>
        <v/>
      </c>
      <c r="Q141" s="257" t="str">
        <f t="shared" si="49"/>
        <v/>
      </c>
      <c r="S141" s="257" t="str">
        <f t="shared" si="50"/>
        <v/>
      </c>
      <c r="U141" s="257" t="str">
        <f t="shared" si="51"/>
        <v/>
      </c>
      <c r="W141" s="257" t="str">
        <f t="shared" si="52"/>
        <v/>
      </c>
      <c r="Y141" s="257" t="str">
        <f t="shared" si="53"/>
        <v/>
      </c>
      <c r="AA141" s="257" t="str">
        <f t="shared" si="54"/>
        <v/>
      </c>
      <c r="AC141" s="257" t="str">
        <f t="shared" si="55"/>
        <v/>
      </c>
      <c r="AE141" s="257" t="str">
        <f t="shared" si="56"/>
        <v/>
      </c>
      <c r="AG141" s="257" t="str">
        <f t="shared" si="57"/>
        <v/>
      </c>
      <c r="AI141" s="257" t="str">
        <f t="shared" si="58"/>
        <v/>
      </c>
      <c r="AK141" s="257" t="str">
        <f t="shared" si="59"/>
        <v/>
      </c>
      <c r="AM141" s="257" t="str">
        <f t="shared" si="60"/>
        <v/>
      </c>
      <c r="AO141" s="257" t="str">
        <f t="shared" si="61"/>
        <v/>
      </c>
      <c r="AQ141" s="257" t="str">
        <f t="shared" si="62"/>
        <v/>
      </c>
    </row>
    <row r="142" spans="5:43">
      <c r="E142" s="257" t="str">
        <f t="shared" si="44"/>
        <v/>
      </c>
      <c r="G142" s="257" t="str">
        <f t="shared" si="44"/>
        <v/>
      </c>
      <c r="I142" s="257" t="str">
        <f t="shared" si="45"/>
        <v/>
      </c>
      <c r="K142" s="257" t="str">
        <f t="shared" si="46"/>
        <v/>
      </c>
      <c r="M142" s="257" t="str">
        <f t="shared" si="47"/>
        <v/>
      </c>
      <c r="O142" s="257" t="str">
        <f t="shared" si="48"/>
        <v/>
      </c>
      <c r="Q142" s="257" t="str">
        <f t="shared" si="49"/>
        <v/>
      </c>
      <c r="S142" s="257" t="str">
        <f t="shared" si="50"/>
        <v/>
      </c>
      <c r="U142" s="257" t="str">
        <f t="shared" si="51"/>
        <v/>
      </c>
      <c r="W142" s="257" t="str">
        <f t="shared" si="52"/>
        <v/>
      </c>
      <c r="Y142" s="257" t="str">
        <f t="shared" si="53"/>
        <v/>
      </c>
      <c r="AA142" s="257" t="str">
        <f t="shared" si="54"/>
        <v/>
      </c>
      <c r="AC142" s="257" t="str">
        <f t="shared" si="55"/>
        <v/>
      </c>
      <c r="AE142" s="257" t="str">
        <f t="shared" si="56"/>
        <v/>
      </c>
      <c r="AG142" s="257" t="str">
        <f t="shared" si="57"/>
        <v/>
      </c>
      <c r="AI142" s="257" t="str">
        <f t="shared" si="58"/>
        <v/>
      </c>
      <c r="AK142" s="257" t="str">
        <f t="shared" si="59"/>
        <v/>
      </c>
      <c r="AM142" s="257" t="str">
        <f t="shared" si="60"/>
        <v/>
      </c>
      <c r="AO142" s="257" t="str">
        <f t="shared" si="61"/>
        <v/>
      </c>
      <c r="AQ142" s="257" t="str">
        <f t="shared" si="62"/>
        <v/>
      </c>
    </row>
    <row r="143" spans="5:43">
      <c r="E143" s="257" t="str">
        <f t="shared" si="44"/>
        <v/>
      </c>
      <c r="G143" s="257" t="str">
        <f t="shared" si="44"/>
        <v/>
      </c>
      <c r="I143" s="257" t="str">
        <f t="shared" si="45"/>
        <v/>
      </c>
      <c r="K143" s="257" t="str">
        <f t="shared" si="46"/>
        <v/>
      </c>
      <c r="M143" s="257" t="str">
        <f t="shared" si="47"/>
        <v/>
      </c>
      <c r="O143" s="257" t="str">
        <f t="shared" si="48"/>
        <v/>
      </c>
      <c r="Q143" s="257" t="str">
        <f t="shared" si="49"/>
        <v/>
      </c>
      <c r="S143" s="257" t="str">
        <f t="shared" si="50"/>
        <v/>
      </c>
      <c r="U143" s="257" t="str">
        <f t="shared" si="51"/>
        <v/>
      </c>
      <c r="W143" s="257" t="str">
        <f t="shared" si="52"/>
        <v/>
      </c>
      <c r="Y143" s="257" t="str">
        <f t="shared" si="53"/>
        <v/>
      </c>
      <c r="AA143" s="257" t="str">
        <f t="shared" si="54"/>
        <v/>
      </c>
      <c r="AC143" s="257" t="str">
        <f t="shared" si="55"/>
        <v/>
      </c>
      <c r="AE143" s="257" t="str">
        <f t="shared" si="56"/>
        <v/>
      </c>
      <c r="AG143" s="257" t="str">
        <f t="shared" si="57"/>
        <v/>
      </c>
      <c r="AI143" s="257" t="str">
        <f t="shared" si="58"/>
        <v/>
      </c>
      <c r="AK143" s="257" t="str">
        <f t="shared" si="59"/>
        <v/>
      </c>
      <c r="AM143" s="257" t="str">
        <f t="shared" si="60"/>
        <v/>
      </c>
      <c r="AO143" s="257" t="str">
        <f t="shared" si="61"/>
        <v/>
      </c>
      <c r="AQ143" s="257" t="str">
        <f t="shared" si="62"/>
        <v/>
      </c>
    </row>
    <row r="144" spans="5:43">
      <c r="E144" s="257" t="str">
        <f t="shared" si="44"/>
        <v/>
      </c>
      <c r="G144" s="257" t="str">
        <f t="shared" si="44"/>
        <v/>
      </c>
      <c r="I144" s="257" t="str">
        <f t="shared" si="45"/>
        <v/>
      </c>
      <c r="K144" s="257" t="str">
        <f t="shared" si="46"/>
        <v/>
      </c>
      <c r="M144" s="257" t="str">
        <f t="shared" si="47"/>
        <v/>
      </c>
      <c r="O144" s="257" t="str">
        <f t="shared" si="48"/>
        <v/>
      </c>
      <c r="Q144" s="257" t="str">
        <f t="shared" si="49"/>
        <v/>
      </c>
      <c r="S144" s="257" t="str">
        <f t="shared" si="50"/>
        <v/>
      </c>
      <c r="U144" s="257" t="str">
        <f t="shared" si="51"/>
        <v/>
      </c>
      <c r="W144" s="257" t="str">
        <f t="shared" si="52"/>
        <v/>
      </c>
      <c r="Y144" s="257" t="str">
        <f t="shared" si="53"/>
        <v/>
      </c>
      <c r="AA144" s="257" t="str">
        <f t="shared" si="54"/>
        <v/>
      </c>
      <c r="AC144" s="257" t="str">
        <f t="shared" si="55"/>
        <v/>
      </c>
      <c r="AE144" s="257" t="str">
        <f t="shared" si="56"/>
        <v/>
      </c>
      <c r="AG144" s="257" t="str">
        <f t="shared" si="57"/>
        <v/>
      </c>
      <c r="AI144" s="257" t="str">
        <f t="shared" si="58"/>
        <v/>
      </c>
      <c r="AK144" s="257" t="str">
        <f t="shared" si="59"/>
        <v/>
      </c>
      <c r="AM144" s="257" t="str">
        <f t="shared" si="60"/>
        <v/>
      </c>
      <c r="AO144" s="257" t="str">
        <f t="shared" si="61"/>
        <v/>
      </c>
      <c r="AQ144" s="257" t="str">
        <f t="shared" si="62"/>
        <v/>
      </c>
    </row>
    <row r="145" spans="5:43">
      <c r="E145" s="257" t="str">
        <f t="shared" si="44"/>
        <v/>
      </c>
      <c r="G145" s="257" t="str">
        <f t="shared" si="44"/>
        <v/>
      </c>
      <c r="I145" s="257" t="str">
        <f t="shared" si="45"/>
        <v/>
      </c>
      <c r="K145" s="257" t="str">
        <f t="shared" si="46"/>
        <v/>
      </c>
      <c r="M145" s="257" t="str">
        <f t="shared" si="47"/>
        <v/>
      </c>
      <c r="O145" s="257" t="str">
        <f t="shared" si="48"/>
        <v/>
      </c>
      <c r="Q145" s="257" t="str">
        <f t="shared" si="49"/>
        <v/>
      </c>
      <c r="S145" s="257" t="str">
        <f t="shared" si="50"/>
        <v/>
      </c>
      <c r="U145" s="257" t="str">
        <f t="shared" si="51"/>
        <v/>
      </c>
      <c r="W145" s="257" t="str">
        <f t="shared" si="52"/>
        <v/>
      </c>
      <c r="Y145" s="257" t="str">
        <f t="shared" si="53"/>
        <v/>
      </c>
      <c r="AA145" s="257" t="str">
        <f t="shared" si="54"/>
        <v/>
      </c>
      <c r="AC145" s="257" t="str">
        <f t="shared" si="55"/>
        <v/>
      </c>
      <c r="AE145" s="257" t="str">
        <f t="shared" si="56"/>
        <v/>
      </c>
      <c r="AG145" s="257" t="str">
        <f t="shared" si="57"/>
        <v/>
      </c>
      <c r="AI145" s="257" t="str">
        <f t="shared" si="58"/>
        <v/>
      </c>
      <c r="AK145" s="257" t="str">
        <f t="shared" si="59"/>
        <v/>
      </c>
      <c r="AM145" s="257" t="str">
        <f t="shared" si="60"/>
        <v/>
      </c>
      <c r="AO145" s="257" t="str">
        <f t="shared" si="61"/>
        <v/>
      </c>
      <c r="AQ145" s="257" t="str">
        <f t="shared" si="62"/>
        <v/>
      </c>
    </row>
    <row r="146" spans="5:43">
      <c r="E146" s="257" t="str">
        <f t="shared" si="44"/>
        <v/>
      </c>
      <c r="G146" s="257" t="str">
        <f t="shared" si="44"/>
        <v/>
      </c>
      <c r="I146" s="257" t="str">
        <f t="shared" si="45"/>
        <v/>
      </c>
      <c r="K146" s="257" t="str">
        <f t="shared" si="46"/>
        <v/>
      </c>
      <c r="M146" s="257" t="str">
        <f t="shared" si="47"/>
        <v/>
      </c>
      <c r="O146" s="257" t="str">
        <f t="shared" si="48"/>
        <v/>
      </c>
      <c r="Q146" s="257" t="str">
        <f t="shared" si="49"/>
        <v/>
      </c>
      <c r="S146" s="257" t="str">
        <f t="shared" si="50"/>
        <v/>
      </c>
      <c r="U146" s="257" t="str">
        <f t="shared" si="51"/>
        <v/>
      </c>
      <c r="W146" s="257" t="str">
        <f t="shared" si="52"/>
        <v/>
      </c>
      <c r="Y146" s="257" t="str">
        <f t="shared" si="53"/>
        <v/>
      </c>
      <c r="AA146" s="257" t="str">
        <f t="shared" si="54"/>
        <v/>
      </c>
      <c r="AC146" s="257" t="str">
        <f t="shared" si="55"/>
        <v/>
      </c>
      <c r="AE146" s="257" t="str">
        <f t="shared" si="56"/>
        <v/>
      </c>
      <c r="AG146" s="257" t="str">
        <f t="shared" si="57"/>
        <v/>
      </c>
      <c r="AI146" s="257" t="str">
        <f t="shared" si="58"/>
        <v/>
      </c>
      <c r="AK146" s="257" t="str">
        <f t="shared" si="59"/>
        <v/>
      </c>
      <c r="AM146" s="257" t="str">
        <f t="shared" si="60"/>
        <v/>
      </c>
      <c r="AO146" s="257" t="str">
        <f t="shared" si="61"/>
        <v/>
      </c>
      <c r="AQ146" s="257" t="str">
        <f t="shared" si="62"/>
        <v/>
      </c>
    </row>
    <row r="147" spans="5:43">
      <c r="E147" s="257" t="str">
        <f t="shared" si="44"/>
        <v/>
      </c>
      <c r="G147" s="257" t="str">
        <f t="shared" si="44"/>
        <v/>
      </c>
      <c r="I147" s="257" t="str">
        <f t="shared" si="45"/>
        <v/>
      </c>
      <c r="K147" s="257" t="str">
        <f t="shared" si="46"/>
        <v/>
      </c>
      <c r="M147" s="257" t="str">
        <f t="shared" si="47"/>
        <v/>
      </c>
      <c r="O147" s="257" t="str">
        <f t="shared" si="48"/>
        <v/>
      </c>
      <c r="Q147" s="257" t="str">
        <f t="shared" si="49"/>
        <v/>
      </c>
      <c r="S147" s="257" t="str">
        <f t="shared" si="50"/>
        <v/>
      </c>
      <c r="U147" s="257" t="str">
        <f t="shared" si="51"/>
        <v/>
      </c>
      <c r="W147" s="257" t="str">
        <f t="shared" si="52"/>
        <v/>
      </c>
      <c r="Y147" s="257" t="str">
        <f t="shared" si="53"/>
        <v/>
      </c>
      <c r="AA147" s="257" t="str">
        <f t="shared" si="54"/>
        <v/>
      </c>
      <c r="AC147" s="257" t="str">
        <f t="shared" si="55"/>
        <v/>
      </c>
      <c r="AE147" s="257" t="str">
        <f t="shared" si="56"/>
        <v/>
      </c>
      <c r="AG147" s="257" t="str">
        <f t="shared" si="57"/>
        <v/>
      </c>
      <c r="AI147" s="257" t="str">
        <f t="shared" si="58"/>
        <v/>
      </c>
      <c r="AK147" s="257" t="str">
        <f t="shared" si="59"/>
        <v/>
      </c>
      <c r="AM147" s="257" t="str">
        <f t="shared" si="60"/>
        <v/>
      </c>
      <c r="AO147" s="257" t="str">
        <f t="shared" si="61"/>
        <v/>
      </c>
      <c r="AQ147" s="257" t="str">
        <f t="shared" si="62"/>
        <v/>
      </c>
    </row>
    <row r="148" spans="5:43">
      <c r="E148" s="257" t="str">
        <f t="shared" si="44"/>
        <v/>
      </c>
      <c r="G148" s="257" t="str">
        <f t="shared" si="44"/>
        <v/>
      </c>
      <c r="I148" s="257" t="str">
        <f t="shared" si="45"/>
        <v/>
      </c>
      <c r="K148" s="257" t="str">
        <f t="shared" si="46"/>
        <v/>
      </c>
      <c r="M148" s="257" t="str">
        <f t="shared" si="47"/>
        <v/>
      </c>
      <c r="O148" s="257" t="str">
        <f t="shared" si="48"/>
        <v/>
      </c>
      <c r="Q148" s="257" t="str">
        <f t="shared" si="49"/>
        <v/>
      </c>
      <c r="S148" s="257" t="str">
        <f t="shared" si="50"/>
        <v/>
      </c>
      <c r="U148" s="257" t="str">
        <f t="shared" si="51"/>
        <v/>
      </c>
      <c r="W148" s="257" t="str">
        <f t="shared" si="52"/>
        <v/>
      </c>
      <c r="Y148" s="257" t="str">
        <f t="shared" si="53"/>
        <v/>
      </c>
      <c r="AA148" s="257" t="str">
        <f t="shared" si="54"/>
        <v/>
      </c>
      <c r="AC148" s="257" t="str">
        <f t="shared" si="55"/>
        <v/>
      </c>
      <c r="AE148" s="257" t="str">
        <f t="shared" si="56"/>
        <v/>
      </c>
      <c r="AG148" s="257" t="str">
        <f t="shared" si="57"/>
        <v/>
      </c>
      <c r="AI148" s="257" t="str">
        <f t="shared" si="58"/>
        <v/>
      </c>
      <c r="AK148" s="257" t="str">
        <f t="shared" si="59"/>
        <v/>
      </c>
      <c r="AM148" s="257" t="str">
        <f t="shared" si="60"/>
        <v/>
      </c>
      <c r="AO148" s="257" t="str">
        <f t="shared" si="61"/>
        <v/>
      </c>
      <c r="AQ148" s="257" t="str">
        <f t="shared" si="62"/>
        <v/>
      </c>
    </row>
    <row r="149" spans="5:43">
      <c r="E149" s="257" t="str">
        <f t="shared" si="44"/>
        <v/>
      </c>
      <c r="G149" s="257" t="str">
        <f t="shared" si="44"/>
        <v/>
      </c>
      <c r="I149" s="257" t="str">
        <f t="shared" si="45"/>
        <v/>
      </c>
      <c r="K149" s="257" t="str">
        <f t="shared" si="46"/>
        <v/>
      </c>
      <c r="M149" s="257" t="str">
        <f t="shared" si="47"/>
        <v/>
      </c>
      <c r="O149" s="257" t="str">
        <f t="shared" si="48"/>
        <v/>
      </c>
      <c r="Q149" s="257" t="str">
        <f t="shared" si="49"/>
        <v/>
      </c>
      <c r="S149" s="257" t="str">
        <f t="shared" si="50"/>
        <v/>
      </c>
      <c r="U149" s="257" t="str">
        <f t="shared" si="51"/>
        <v/>
      </c>
      <c r="W149" s="257" t="str">
        <f t="shared" si="52"/>
        <v/>
      </c>
      <c r="Y149" s="257" t="str">
        <f t="shared" si="53"/>
        <v/>
      </c>
      <c r="AA149" s="257" t="str">
        <f t="shared" si="54"/>
        <v/>
      </c>
      <c r="AC149" s="257" t="str">
        <f t="shared" si="55"/>
        <v/>
      </c>
      <c r="AE149" s="257" t="str">
        <f t="shared" si="56"/>
        <v/>
      </c>
      <c r="AG149" s="257" t="str">
        <f t="shared" si="57"/>
        <v/>
      </c>
      <c r="AI149" s="257" t="str">
        <f t="shared" si="58"/>
        <v/>
      </c>
      <c r="AK149" s="257" t="str">
        <f t="shared" si="59"/>
        <v/>
      </c>
      <c r="AM149" s="257" t="str">
        <f t="shared" si="60"/>
        <v/>
      </c>
      <c r="AO149" s="257" t="str">
        <f t="shared" si="61"/>
        <v/>
      </c>
      <c r="AQ149" s="257" t="str">
        <f t="shared" si="62"/>
        <v/>
      </c>
    </row>
    <row r="150" spans="5:43">
      <c r="E150" s="257" t="str">
        <f t="shared" si="44"/>
        <v/>
      </c>
      <c r="G150" s="257" t="str">
        <f t="shared" si="44"/>
        <v/>
      </c>
      <c r="I150" s="257" t="str">
        <f t="shared" si="45"/>
        <v/>
      </c>
      <c r="K150" s="257" t="str">
        <f t="shared" si="46"/>
        <v/>
      </c>
      <c r="M150" s="257" t="str">
        <f t="shared" si="47"/>
        <v/>
      </c>
      <c r="O150" s="257" t="str">
        <f t="shared" si="48"/>
        <v/>
      </c>
      <c r="Q150" s="257" t="str">
        <f t="shared" si="49"/>
        <v/>
      </c>
      <c r="S150" s="257" t="str">
        <f t="shared" si="50"/>
        <v/>
      </c>
      <c r="U150" s="257" t="str">
        <f t="shared" si="51"/>
        <v/>
      </c>
      <c r="W150" s="257" t="str">
        <f t="shared" si="52"/>
        <v/>
      </c>
      <c r="Y150" s="257" t="str">
        <f t="shared" si="53"/>
        <v/>
      </c>
      <c r="AA150" s="257" t="str">
        <f t="shared" si="54"/>
        <v/>
      </c>
      <c r="AC150" s="257" t="str">
        <f t="shared" si="55"/>
        <v/>
      </c>
      <c r="AE150" s="257" t="str">
        <f t="shared" si="56"/>
        <v/>
      </c>
      <c r="AG150" s="257" t="str">
        <f t="shared" si="57"/>
        <v/>
      </c>
      <c r="AI150" s="257" t="str">
        <f t="shared" si="58"/>
        <v/>
      </c>
      <c r="AK150" s="257" t="str">
        <f t="shared" si="59"/>
        <v/>
      </c>
      <c r="AM150" s="257" t="str">
        <f t="shared" si="60"/>
        <v/>
      </c>
      <c r="AO150" s="257" t="str">
        <f t="shared" si="61"/>
        <v/>
      </c>
      <c r="AQ150" s="257" t="str">
        <f t="shared" si="62"/>
        <v/>
      </c>
    </row>
    <row r="151" spans="5:43">
      <c r="E151" s="257" t="str">
        <f t="shared" si="44"/>
        <v/>
      </c>
      <c r="G151" s="257" t="str">
        <f t="shared" si="44"/>
        <v/>
      </c>
      <c r="I151" s="257" t="str">
        <f t="shared" si="45"/>
        <v/>
      </c>
      <c r="K151" s="257" t="str">
        <f t="shared" si="46"/>
        <v/>
      </c>
      <c r="M151" s="257" t="str">
        <f t="shared" si="47"/>
        <v/>
      </c>
      <c r="O151" s="257" t="str">
        <f t="shared" si="48"/>
        <v/>
      </c>
      <c r="Q151" s="257" t="str">
        <f t="shared" si="49"/>
        <v/>
      </c>
      <c r="S151" s="257" t="str">
        <f t="shared" si="50"/>
        <v/>
      </c>
      <c r="U151" s="257" t="str">
        <f t="shared" si="51"/>
        <v/>
      </c>
      <c r="W151" s="257" t="str">
        <f t="shared" si="52"/>
        <v/>
      </c>
      <c r="Y151" s="257" t="str">
        <f t="shared" si="53"/>
        <v/>
      </c>
      <c r="AA151" s="257" t="str">
        <f t="shared" si="54"/>
        <v/>
      </c>
      <c r="AC151" s="257" t="str">
        <f t="shared" si="55"/>
        <v/>
      </c>
      <c r="AE151" s="257" t="str">
        <f t="shared" si="56"/>
        <v/>
      </c>
      <c r="AG151" s="257" t="str">
        <f t="shared" si="57"/>
        <v/>
      </c>
      <c r="AI151" s="257" t="str">
        <f t="shared" si="58"/>
        <v/>
      </c>
      <c r="AK151" s="257" t="str">
        <f t="shared" si="59"/>
        <v/>
      </c>
      <c r="AM151" s="257" t="str">
        <f t="shared" si="60"/>
        <v/>
      </c>
      <c r="AO151" s="257" t="str">
        <f t="shared" si="61"/>
        <v/>
      </c>
      <c r="AQ151" s="257" t="str">
        <f t="shared" si="62"/>
        <v/>
      </c>
    </row>
    <row r="152" spans="5:43">
      <c r="E152" s="257" t="str">
        <f t="shared" si="44"/>
        <v/>
      </c>
      <c r="G152" s="257" t="str">
        <f t="shared" si="44"/>
        <v/>
      </c>
      <c r="I152" s="257" t="str">
        <f t="shared" si="45"/>
        <v/>
      </c>
      <c r="K152" s="257" t="str">
        <f t="shared" si="46"/>
        <v/>
      </c>
      <c r="M152" s="257" t="str">
        <f t="shared" si="47"/>
        <v/>
      </c>
      <c r="O152" s="257" t="str">
        <f t="shared" si="48"/>
        <v/>
      </c>
      <c r="Q152" s="257" t="str">
        <f t="shared" si="49"/>
        <v/>
      </c>
      <c r="S152" s="257" t="str">
        <f t="shared" si="50"/>
        <v/>
      </c>
      <c r="U152" s="257" t="str">
        <f t="shared" si="51"/>
        <v/>
      </c>
      <c r="W152" s="257" t="str">
        <f t="shared" si="52"/>
        <v/>
      </c>
      <c r="Y152" s="257" t="str">
        <f t="shared" si="53"/>
        <v/>
      </c>
      <c r="AA152" s="257" t="str">
        <f t="shared" si="54"/>
        <v/>
      </c>
      <c r="AC152" s="257" t="str">
        <f t="shared" si="55"/>
        <v/>
      </c>
      <c r="AE152" s="257" t="str">
        <f t="shared" si="56"/>
        <v/>
      </c>
      <c r="AG152" s="257" t="str">
        <f t="shared" si="57"/>
        <v/>
      </c>
      <c r="AI152" s="257" t="str">
        <f t="shared" si="58"/>
        <v/>
      </c>
      <c r="AK152" s="257" t="str">
        <f t="shared" si="59"/>
        <v/>
      </c>
      <c r="AM152" s="257" t="str">
        <f t="shared" si="60"/>
        <v/>
      </c>
      <c r="AO152" s="257" t="str">
        <f t="shared" si="61"/>
        <v/>
      </c>
      <c r="AQ152" s="257" t="str">
        <f t="shared" si="62"/>
        <v/>
      </c>
    </row>
    <row r="153" spans="5:43">
      <c r="E153" s="257" t="str">
        <f t="shared" si="44"/>
        <v/>
      </c>
      <c r="G153" s="257" t="str">
        <f t="shared" si="44"/>
        <v/>
      </c>
      <c r="I153" s="257" t="str">
        <f t="shared" si="45"/>
        <v/>
      </c>
      <c r="K153" s="257" t="str">
        <f t="shared" si="46"/>
        <v/>
      </c>
      <c r="M153" s="257" t="str">
        <f t="shared" si="47"/>
        <v/>
      </c>
      <c r="O153" s="257" t="str">
        <f t="shared" si="48"/>
        <v/>
      </c>
      <c r="Q153" s="257" t="str">
        <f t="shared" si="49"/>
        <v/>
      </c>
      <c r="S153" s="257" t="str">
        <f t="shared" si="50"/>
        <v/>
      </c>
      <c r="U153" s="257" t="str">
        <f t="shared" si="51"/>
        <v/>
      </c>
      <c r="W153" s="257" t="str">
        <f t="shared" si="52"/>
        <v/>
      </c>
      <c r="Y153" s="257" t="str">
        <f t="shared" si="53"/>
        <v/>
      </c>
      <c r="AA153" s="257" t="str">
        <f t="shared" si="54"/>
        <v/>
      </c>
      <c r="AC153" s="257" t="str">
        <f t="shared" si="55"/>
        <v/>
      </c>
      <c r="AE153" s="257" t="str">
        <f t="shared" si="56"/>
        <v/>
      </c>
      <c r="AG153" s="257" t="str">
        <f t="shared" si="57"/>
        <v/>
      </c>
      <c r="AI153" s="257" t="str">
        <f t="shared" si="58"/>
        <v/>
      </c>
      <c r="AK153" s="257" t="str">
        <f t="shared" si="59"/>
        <v/>
      </c>
      <c r="AM153" s="257" t="str">
        <f t="shared" si="60"/>
        <v/>
      </c>
      <c r="AO153" s="257" t="str">
        <f t="shared" si="61"/>
        <v/>
      </c>
      <c r="AQ153" s="257" t="str">
        <f t="shared" si="62"/>
        <v/>
      </c>
    </row>
    <row r="154" spans="5:43">
      <c r="E154" s="257" t="str">
        <f t="shared" si="44"/>
        <v/>
      </c>
      <c r="G154" s="257" t="str">
        <f t="shared" si="44"/>
        <v/>
      </c>
      <c r="I154" s="257" t="str">
        <f t="shared" si="45"/>
        <v/>
      </c>
      <c r="K154" s="257" t="str">
        <f t="shared" si="46"/>
        <v/>
      </c>
      <c r="M154" s="257" t="str">
        <f t="shared" si="47"/>
        <v/>
      </c>
      <c r="O154" s="257" t="str">
        <f t="shared" si="48"/>
        <v/>
      </c>
      <c r="Q154" s="257" t="str">
        <f t="shared" si="49"/>
        <v/>
      </c>
      <c r="S154" s="257" t="str">
        <f t="shared" si="50"/>
        <v/>
      </c>
      <c r="U154" s="257" t="str">
        <f t="shared" si="51"/>
        <v/>
      </c>
      <c r="W154" s="257" t="str">
        <f t="shared" si="52"/>
        <v/>
      </c>
      <c r="Y154" s="257" t="str">
        <f t="shared" si="53"/>
        <v/>
      </c>
      <c r="AA154" s="257" t="str">
        <f t="shared" si="54"/>
        <v/>
      </c>
      <c r="AC154" s="257" t="str">
        <f t="shared" si="55"/>
        <v/>
      </c>
      <c r="AE154" s="257" t="str">
        <f t="shared" si="56"/>
        <v/>
      </c>
      <c r="AG154" s="257" t="str">
        <f t="shared" si="57"/>
        <v/>
      </c>
      <c r="AI154" s="257" t="str">
        <f t="shared" si="58"/>
        <v/>
      </c>
      <c r="AK154" s="257" t="str">
        <f t="shared" si="59"/>
        <v/>
      </c>
      <c r="AM154" s="257" t="str">
        <f t="shared" si="60"/>
        <v/>
      </c>
      <c r="AO154" s="257" t="str">
        <f t="shared" si="61"/>
        <v/>
      </c>
      <c r="AQ154" s="257" t="str">
        <f t="shared" si="62"/>
        <v/>
      </c>
    </row>
    <row r="155" spans="5:43">
      <c r="E155" s="257" t="str">
        <f t="shared" si="44"/>
        <v/>
      </c>
      <c r="G155" s="257" t="str">
        <f t="shared" si="44"/>
        <v/>
      </c>
      <c r="I155" s="257" t="str">
        <f t="shared" si="45"/>
        <v/>
      </c>
      <c r="K155" s="257" t="str">
        <f t="shared" si="46"/>
        <v/>
      </c>
      <c r="M155" s="257" t="str">
        <f t="shared" si="47"/>
        <v/>
      </c>
      <c r="O155" s="257" t="str">
        <f t="shared" si="48"/>
        <v/>
      </c>
      <c r="Q155" s="257" t="str">
        <f t="shared" si="49"/>
        <v/>
      </c>
      <c r="S155" s="257" t="str">
        <f t="shared" si="50"/>
        <v/>
      </c>
      <c r="U155" s="257" t="str">
        <f t="shared" si="51"/>
        <v/>
      </c>
      <c r="W155" s="257" t="str">
        <f t="shared" si="52"/>
        <v/>
      </c>
      <c r="Y155" s="257" t="str">
        <f t="shared" si="53"/>
        <v/>
      </c>
      <c r="AA155" s="257" t="str">
        <f t="shared" si="54"/>
        <v/>
      </c>
      <c r="AC155" s="257" t="str">
        <f t="shared" si="55"/>
        <v/>
      </c>
      <c r="AE155" s="257" t="str">
        <f t="shared" si="56"/>
        <v/>
      </c>
      <c r="AG155" s="257" t="str">
        <f t="shared" si="57"/>
        <v/>
      </c>
      <c r="AI155" s="257" t="str">
        <f t="shared" si="58"/>
        <v/>
      </c>
      <c r="AK155" s="257" t="str">
        <f t="shared" si="59"/>
        <v/>
      </c>
      <c r="AM155" s="257" t="str">
        <f t="shared" si="60"/>
        <v/>
      </c>
      <c r="AO155" s="257" t="str">
        <f t="shared" si="61"/>
        <v/>
      </c>
      <c r="AQ155" s="257" t="str">
        <f t="shared" si="62"/>
        <v/>
      </c>
    </row>
    <row r="156" spans="5:43">
      <c r="E156" s="257" t="str">
        <f t="shared" ref="E156:G171" si="63">IF(OR($B156=0,D156=0),"",D156/$B156)</f>
        <v/>
      </c>
      <c r="G156" s="257" t="str">
        <f t="shared" si="63"/>
        <v/>
      </c>
      <c r="I156" s="257" t="str">
        <f t="shared" si="45"/>
        <v/>
      </c>
      <c r="K156" s="257" t="str">
        <f t="shared" si="46"/>
        <v/>
      </c>
      <c r="M156" s="257" t="str">
        <f t="shared" si="47"/>
        <v/>
      </c>
      <c r="O156" s="257" t="str">
        <f t="shared" si="48"/>
        <v/>
      </c>
      <c r="Q156" s="257" t="str">
        <f t="shared" si="49"/>
        <v/>
      </c>
      <c r="S156" s="257" t="str">
        <f t="shared" si="50"/>
        <v/>
      </c>
      <c r="U156" s="257" t="str">
        <f t="shared" si="51"/>
        <v/>
      </c>
      <c r="W156" s="257" t="str">
        <f t="shared" si="52"/>
        <v/>
      </c>
      <c r="Y156" s="257" t="str">
        <f t="shared" si="53"/>
        <v/>
      </c>
      <c r="AA156" s="257" t="str">
        <f t="shared" si="54"/>
        <v/>
      </c>
      <c r="AC156" s="257" t="str">
        <f t="shared" si="55"/>
        <v/>
      </c>
      <c r="AE156" s="257" t="str">
        <f t="shared" si="56"/>
        <v/>
      </c>
      <c r="AG156" s="257" t="str">
        <f t="shared" si="57"/>
        <v/>
      </c>
      <c r="AI156" s="257" t="str">
        <f t="shared" si="58"/>
        <v/>
      </c>
      <c r="AK156" s="257" t="str">
        <f t="shared" si="59"/>
        <v/>
      </c>
      <c r="AM156" s="257" t="str">
        <f t="shared" si="60"/>
        <v/>
      </c>
      <c r="AO156" s="257" t="str">
        <f t="shared" si="61"/>
        <v/>
      </c>
      <c r="AQ156" s="257" t="str">
        <f t="shared" si="62"/>
        <v/>
      </c>
    </row>
    <row r="157" spans="5:43">
      <c r="E157" s="257" t="str">
        <f t="shared" si="63"/>
        <v/>
      </c>
      <c r="G157" s="257" t="str">
        <f t="shared" si="63"/>
        <v/>
      </c>
      <c r="I157" s="257" t="str">
        <f t="shared" si="45"/>
        <v/>
      </c>
      <c r="K157" s="257" t="str">
        <f t="shared" si="46"/>
        <v/>
      </c>
      <c r="M157" s="257" t="str">
        <f t="shared" si="47"/>
        <v/>
      </c>
      <c r="O157" s="257" t="str">
        <f t="shared" si="48"/>
        <v/>
      </c>
      <c r="Q157" s="257" t="str">
        <f t="shared" si="49"/>
        <v/>
      </c>
      <c r="S157" s="257" t="str">
        <f t="shared" si="50"/>
        <v/>
      </c>
      <c r="U157" s="257" t="str">
        <f t="shared" si="51"/>
        <v/>
      </c>
      <c r="W157" s="257" t="str">
        <f t="shared" si="52"/>
        <v/>
      </c>
      <c r="Y157" s="257" t="str">
        <f t="shared" si="53"/>
        <v/>
      </c>
      <c r="AA157" s="257" t="str">
        <f t="shared" si="54"/>
        <v/>
      </c>
      <c r="AC157" s="257" t="str">
        <f t="shared" si="55"/>
        <v/>
      </c>
      <c r="AE157" s="257" t="str">
        <f t="shared" si="56"/>
        <v/>
      </c>
      <c r="AG157" s="257" t="str">
        <f t="shared" si="57"/>
        <v/>
      </c>
      <c r="AI157" s="257" t="str">
        <f t="shared" si="58"/>
        <v/>
      </c>
      <c r="AK157" s="257" t="str">
        <f t="shared" si="59"/>
        <v/>
      </c>
      <c r="AM157" s="257" t="str">
        <f t="shared" si="60"/>
        <v/>
      </c>
      <c r="AO157" s="257" t="str">
        <f t="shared" si="61"/>
        <v/>
      </c>
      <c r="AQ157" s="257" t="str">
        <f t="shared" si="62"/>
        <v/>
      </c>
    </row>
    <row r="158" spans="5:43">
      <c r="E158" s="257" t="str">
        <f t="shared" si="63"/>
        <v/>
      </c>
      <c r="G158" s="257" t="str">
        <f t="shared" si="63"/>
        <v/>
      </c>
      <c r="I158" s="257" t="str">
        <f t="shared" si="45"/>
        <v/>
      </c>
      <c r="K158" s="257" t="str">
        <f t="shared" si="46"/>
        <v/>
      </c>
      <c r="M158" s="257" t="str">
        <f t="shared" si="47"/>
        <v/>
      </c>
      <c r="O158" s="257" t="str">
        <f t="shared" si="48"/>
        <v/>
      </c>
      <c r="Q158" s="257" t="str">
        <f t="shared" si="49"/>
        <v/>
      </c>
      <c r="S158" s="257" t="str">
        <f t="shared" si="50"/>
        <v/>
      </c>
      <c r="U158" s="257" t="str">
        <f t="shared" si="51"/>
        <v/>
      </c>
      <c r="W158" s="257" t="str">
        <f t="shared" si="52"/>
        <v/>
      </c>
      <c r="Y158" s="257" t="str">
        <f t="shared" si="53"/>
        <v/>
      </c>
      <c r="AA158" s="257" t="str">
        <f t="shared" si="54"/>
        <v/>
      </c>
      <c r="AC158" s="257" t="str">
        <f t="shared" si="55"/>
        <v/>
      </c>
      <c r="AE158" s="257" t="str">
        <f t="shared" si="56"/>
        <v/>
      </c>
      <c r="AG158" s="257" t="str">
        <f t="shared" si="57"/>
        <v/>
      </c>
      <c r="AI158" s="257" t="str">
        <f t="shared" si="58"/>
        <v/>
      </c>
      <c r="AK158" s="257" t="str">
        <f t="shared" si="59"/>
        <v/>
      </c>
      <c r="AM158" s="257" t="str">
        <f t="shared" si="60"/>
        <v/>
      </c>
      <c r="AO158" s="257" t="str">
        <f t="shared" si="61"/>
        <v/>
      </c>
      <c r="AQ158" s="257" t="str">
        <f t="shared" si="62"/>
        <v/>
      </c>
    </row>
    <row r="159" spans="5:43">
      <c r="E159" s="257" t="str">
        <f t="shared" si="63"/>
        <v/>
      </c>
      <c r="G159" s="257" t="str">
        <f t="shared" si="63"/>
        <v/>
      </c>
      <c r="I159" s="257" t="str">
        <f t="shared" si="45"/>
        <v/>
      </c>
      <c r="K159" s="257" t="str">
        <f t="shared" si="46"/>
        <v/>
      </c>
      <c r="M159" s="257" t="str">
        <f t="shared" si="47"/>
        <v/>
      </c>
      <c r="O159" s="257" t="str">
        <f t="shared" si="48"/>
        <v/>
      </c>
      <c r="Q159" s="257" t="str">
        <f t="shared" si="49"/>
        <v/>
      </c>
      <c r="S159" s="257" t="str">
        <f t="shared" si="50"/>
        <v/>
      </c>
      <c r="U159" s="257" t="str">
        <f t="shared" si="51"/>
        <v/>
      </c>
      <c r="W159" s="257" t="str">
        <f t="shared" si="52"/>
        <v/>
      </c>
      <c r="Y159" s="257" t="str">
        <f t="shared" si="53"/>
        <v/>
      </c>
      <c r="AA159" s="257" t="str">
        <f t="shared" si="54"/>
        <v/>
      </c>
      <c r="AC159" s="257" t="str">
        <f t="shared" si="55"/>
        <v/>
      </c>
      <c r="AE159" s="257" t="str">
        <f t="shared" si="56"/>
        <v/>
      </c>
      <c r="AG159" s="257" t="str">
        <f t="shared" si="57"/>
        <v/>
      </c>
      <c r="AI159" s="257" t="str">
        <f t="shared" si="58"/>
        <v/>
      </c>
      <c r="AK159" s="257" t="str">
        <f t="shared" si="59"/>
        <v/>
      </c>
      <c r="AM159" s="257" t="str">
        <f t="shared" si="60"/>
        <v/>
      </c>
      <c r="AO159" s="257" t="str">
        <f t="shared" si="61"/>
        <v/>
      </c>
      <c r="AQ159" s="257" t="str">
        <f t="shared" si="62"/>
        <v/>
      </c>
    </row>
    <row r="160" spans="5:43">
      <c r="E160" s="257" t="str">
        <f t="shared" si="63"/>
        <v/>
      </c>
      <c r="G160" s="257" t="str">
        <f t="shared" si="63"/>
        <v/>
      </c>
      <c r="I160" s="257" t="str">
        <f t="shared" si="45"/>
        <v/>
      </c>
      <c r="K160" s="257" t="str">
        <f t="shared" si="46"/>
        <v/>
      </c>
      <c r="M160" s="257" t="str">
        <f t="shared" si="47"/>
        <v/>
      </c>
      <c r="O160" s="257" t="str">
        <f t="shared" si="48"/>
        <v/>
      </c>
      <c r="Q160" s="257" t="str">
        <f t="shared" si="49"/>
        <v/>
      </c>
      <c r="S160" s="257" t="str">
        <f t="shared" si="50"/>
        <v/>
      </c>
      <c r="U160" s="257" t="str">
        <f t="shared" si="51"/>
        <v/>
      </c>
      <c r="W160" s="257" t="str">
        <f t="shared" si="52"/>
        <v/>
      </c>
      <c r="Y160" s="257" t="str">
        <f t="shared" si="53"/>
        <v/>
      </c>
      <c r="AA160" s="257" t="str">
        <f t="shared" si="54"/>
        <v/>
      </c>
      <c r="AC160" s="257" t="str">
        <f t="shared" si="55"/>
        <v/>
      </c>
      <c r="AE160" s="257" t="str">
        <f t="shared" si="56"/>
        <v/>
      </c>
      <c r="AG160" s="257" t="str">
        <f t="shared" si="57"/>
        <v/>
      </c>
      <c r="AI160" s="257" t="str">
        <f t="shared" si="58"/>
        <v/>
      </c>
      <c r="AK160" s="257" t="str">
        <f t="shared" si="59"/>
        <v/>
      </c>
      <c r="AM160" s="257" t="str">
        <f t="shared" si="60"/>
        <v/>
      </c>
      <c r="AO160" s="257" t="str">
        <f t="shared" si="61"/>
        <v/>
      </c>
      <c r="AQ160" s="257" t="str">
        <f t="shared" si="62"/>
        <v/>
      </c>
    </row>
    <row r="161" spans="5:43">
      <c r="E161" s="257" t="str">
        <f t="shared" si="63"/>
        <v/>
      </c>
      <c r="G161" s="257" t="str">
        <f t="shared" si="63"/>
        <v/>
      </c>
      <c r="I161" s="257" t="str">
        <f t="shared" si="45"/>
        <v/>
      </c>
      <c r="K161" s="257" t="str">
        <f t="shared" si="46"/>
        <v/>
      </c>
      <c r="M161" s="257" t="str">
        <f t="shared" si="47"/>
        <v/>
      </c>
      <c r="O161" s="257" t="str">
        <f t="shared" si="48"/>
        <v/>
      </c>
      <c r="Q161" s="257" t="str">
        <f t="shared" si="49"/>
        <v/>
      </c>
      <c r="S161" s="257" t="str">
        <f t="shared" si="50"/>
        <v/>
      </c>
      <c r="U161" s="257" t="str">
        <f t="shared" si="51"/>
        <v/>
      </c>
      <c r="W161" s="257" t="str">
        <f t="shared" si="52"/>
        <v/>
      </c>
      <c r="Y161" s="257" t="str">
        <f t="shared" si="53"/>
        <v/>
      </c>
      <c r="AA161" s="257" t="str">
        <f t="shared" si="54"/>
        <v/>
      </c>
      <c r="AC161" s="257" t="str">
        <f t="shared" si="55"/>
        <v/>
      </c>
      <c r="AE161" s="257" t="str">
        <f t="shared" si="56"/>
        <v/>
      </c>
      <c r="AG161" s="257" t="str">
        <f t="shared" si="57"/>
        <v/>
      </c>
      <c r="AI161" s="257" t="str">
        <f t="shared" si="58"/>
        <v/>
      </c>
      <c r="AK161" s="257" t="str">
        <f t="shared" si="59"/>
        <v/>
      </c>
      <c r="AM161" s="257" t="str">
        <f t="shared" si="60"/>
        <v/>
      </c>
      <c r="AO161" s="257" t="str">
        <f t="shared" si="61"/>
        <v/>
      </c>
      <c r="AQ161" s="257" t="str">
        <f t="shared" si="62"/>
        <v/>
      </c>
    </row>
    <row r="162" spans="5:43">
      <c r="E162" s="257" t="str">
        <f t="shared" si="63"/>
        <v/>
      </c>
      <c r="G162" s="257" t="str">
        <f t="shared" si="63"/>
        <v/>
      </c>
      <c r="I162" s="257" t="str">
        <f t="shared" si="45"/>
        <v/>
      </c>
      <c r="K162" s="257" t="str">
        <f t="shared" si="46"/>
        <v/>
      </c>
      <c r="M162" s="257" t="str">
        <f t="shared" si="47"/>
        <v/>
      </c>
      <c r="O162" s="257" t="str">
        <f t="shared" si="48"/>
        <v/>
      </c>
      <c r="Q162" s="257" t="str">
        <f t="shared" si="49"/>
        <v/>
      </c>
      <c r="S162" s="257" t="str">
        <f t="shared" si="50"/>
        <v/>
      </c>
      <c r="U162" s="257" t="str">
        <f t="shared" si="51"/>
        <v/>
      </c>
      <c r="W162" s="257" t="str">
        <f t="shared" si="52"/>
        <v/>
      </c>
      <c r="Y162" s="257" t="str">
        <f t="shared" si="53"/>
        <v/>
      </c>
      <c r="AA162" s="257" t="str">
        <f t="shared" si="54"/>
        <v/>
      </c>
      <c r="AC162" s="257" t="str">
        <f t="shared" si="55"/>
        <v/>
      </c>
      <c r="AE162" s="257" t="str">
        <f t="shared" si="56"/>
        <v/>
      </c>
      <c r="AG162" s="257" t="str">
        <f t="shared" si="57"/>
        <v/>
      </c>
      <c r="AI162" s="257" t="str">
        <f t="shared" si="58"/>
        <v/>
      </c>
      <c r="AK162" s="257" t="str">
        <f t="shared" si="59"/>
        <v/>
      </c>
      <c r="AM162" s="257" t="str">
        <f t="shared" si="60"/>
        <v/>
      </c>
      <c r="AO162" s="257" t="str">
        <f t="shared" si="61"/>
        <v/>
      </c>
      <c r="AQ162" s="257" t="str">
        <f t="shared" si="62"/>
        <v/>
      </c>
    </row>
    <row r="163" spans="5:43">
      <c r="E163" s="257" t="str">
        <f t="shared" si="63"/>
        <v/>
      </c>
      <c r="G163" s="257" t="str">
        <f t="shared" si="63"/>
        <v/>
      </c>
      <c r="I163" s="257" t="str">
        <f t="shared" si="45"/>
        <v/>
      </c>
      <c r="K163" s="257" t="str">
        <f t="shared" si="46"/>
        <v/>
      </c>
      <c r="M163" s="257" t="str">
        <f t="shared" si="47"/>
        <v/>
      </c>
      <c r="O163" s="257" t="str">
        <f t="shared" si="48"/>
        <v/>
      </c>
      <c r="Q163" s="257" t="str">
        <f t="shared" si="49"/>
        <v/>
      </c>
      <c r="S163" s="257" t="str">
        <f t="shared" si="50"/>
        <v/>
      </c>
      <c r="U163" s="257" t="str">
        <f t="shared" si="51"/>
        <v/>
      </c>
      <c r="W163" s="257" t="str">
        <f t="shared" si="52"/>
        <v/>
      </c>
      <c r="Y163" s="257" t="str">
        <f t="shared" si="53"/>
        <v/>
      </c>
      <c r="AA163" s="257" t="str">
        <f t="shared" si="54"/>
        <v/>
      </c>
      <c r="AC163" s="257" t="str">
        <f t="shared" si="55"/>
        <v/>
      </c>
      <c r="AE163" s="257" t="str">
        <f t="shared" si="56"/>
        <v/>
      </c>
      <c r="AG163" s="257" t="str">
        <f t="shared" si="57"/>
        <v/>
      </c>
      <c r="AI163" s="257" t="str">
        <f t="shared" si="58"/>
        <v/>
      </c>
      <c r="AK163" s="257" t="str">
        <f t="shared" si="59"/>
        <v/>
      </c>
      <c r="AM163" s="257" t="str">
        <f t="shared" si="60"/>
        <v/>
      </c>
      <c r="AO163" s="257" t="str">
        <f t="shared" si="61"/>
        <v/>
      </c>
      <c r="AQ163" s="257" t="str">
        <f t="shared" si="62"/>
        <v/>
      </c>
    </row>
    <row r="164" spans="5:43">
      <c r="E164" s="257" t="str">
        <f t="shared" si="63"/>
        <v/>
      </c>
      <c r="G164" s="257" t="str">
        <f t="shared" si="63"/>
        <v/>
      </c>
      <c r="I164" s="257" t="str">
        <f t="shared" si="45"/>
        <v/>
      </c>
      <c r="K164" s="257" t="str">
        <f t="shared" si="46"/>
        <v/>
      </c>
      <c r="M164" s="257" t="str">
        <f t="shared" si="47"/>
        <v/>
      </c>
      <c r="O164" s="257" t="str">
        <f t="shared" si="48"/>
        <v/>
      </c>
      <c r="Q164" s="257" t="str">
        <f t="shared" si="49"/>
        <v/>
      </c>
      <c r="S164" s="257" t="str">
        <f t="shared" si="50"/>
        <v/>
      </c>
      <c r="U164" s="257" t="str">
        <f t="shared" si="51"/>
        <v/>
      </c>
      <c r="W164" s="257" t="str">
        <f t="shared" si="52"/>
        <v/>
      </c>
      <c r="Y164" s="257" t="str">
        <f t="shared" si="53"/>
        <v/>
      </c>
      <c r="AA164" s="257" t="str">
        <f t="shared" si="54"/>
        <v/>
      </c>
      <c r="AC164" s="257" t="str">
        <f t="shared" si="55"/>
        <v/>
      </c>
      <c r="AE164" s="257" t="str">
        <f t="shared" si="56"/>
        <v/>
      </c>
      <c r="AG164" s="257" t="str">
        <f t="shared" si="57"/>
        <v/>
      </c>
      <c r="AI164" s="257" t="str">
        <f t="shared" si="58"/>
        <v/>
      </c>
      <c r="AK164" s="257" t="str">
        <f t="shared" si="59"/>
        <v/>
      </c>
      <c r="AM164" s="257" t="str">
        <f t="shared" si="60"/>
        <v/>
      </c>
      <c r="AO164" s="257" t="str">
        <f t="shared" si="61"/>
        <v/>
      </c>
      <c r="AQ164" s="257" t="str">
        <f t="shared" si="62"/>
        <v/>
      </c>
    </row>
    <row r="165" spans="5:43">
      <c r="E165" s="257" t="str">
        <f t="shared" si="63"/>
        <v/>
      </c>
      <c r="G165" s="257" t="str">
        <f t="shared" si="63"/>
        <v/>
      </c>
      <c r="I165" s="257" t="str">
        <f t="shared" si="45"/>
        <v/>
      </c>
      <c r="K165" s="257" t="str">
        <f t="shared" si="46"/>
        <v/>
      </c>
      <c r="M165" s="257" t="str">
        <f t="shared" si="47"/>
        <v/>
      </c>
      <c r="O165" s="257" t="str">
        <f t="shared" si="48"/>
        <v/>
      </c>
      <c r="Q165" s="257" t="str">
        <f t="shared" si="49"/>
        <v/>
      </c>
      <c r="S165" s="257" t="str">
        <f t="shared" si="50"/>
        <v/>
      </c>
      <c r="U165" s="257" t="str">
        <f t="shared" si="51"/>
        <v/>
      </c>
      <c r="W165" s="257" t="str">
        <f t="shared" si="52"/>
        <v/>
      </c>
      <c r="Y165" s="257" t="str">
        <f t="shared" si="53"/>
        <v/>
      </c>
      <c r="AA165" s="257" t="str">
        <f t="shared" si="54"/>
        <v/>
      </c>
      <c r="AC165" s="257" t="str">
        <f t="shared" si="55"/>
        <v/>
      </c>
      <c r="AE165" s="257" t="str">
        <f t="shared" si="56"/>
        <v/>
      </c>
      <c r="AG165" s="257" t="str">
        <f t="shared" si="57"/>
        <v/>
      </c>
      <c r="AI165" s="257" t="str">
        <f t="shared" si="58"/>
        <v/>
      </c>
      <c r="AK165" s="257" t="str">
        <f t="shared" si="59"/>
        <v/>
      </c>
      <c r="AM165" s="257" t="str">
        <f t="shared" si="60"/>
        <v/>
      </c>
      <c r="AO165" s="257" t="str">
        <f t="shared" si="61"/>
        <v/>
      </c>
      <c r="AQ165" s="257" t="str">
        <f t="shared" si="62"/>
        <v/>
      </c>
    </row>
    <row r="166" spans="5:43">
      <c r="E166" s="257" t="str">
        <f t="shared" si="63"/>
        <v/>
      </c>
      <c r="G166" s="257" t="str">
        <f t="shared" si="63"/>
        <v/>
      </c>
      <c r="I166" s="257" t="str">
        <f t="shared" si="45"/>
        <v/>
      </c>
      <c r="K166" s="257" t="str">
        <f t="shared" si="46"/>
        <v/>
      </c>
      <c r="M166" s="257" t="str">
        <f t="shared" si="47"/>
        <v/>
      </c>
      <c r="O166" s="257" t="str">
        <f t="shared" si="48"/>
        <v/>
      </c>
      <c r="Q166" s="257" t="str">
        <f t="shared" si="49"/>
        <v/>
      </c>
      <c r="S166" s="257" t="str">
        <f t="shared" si="50"/>
        <v/>
      </c>
      <c r="U166" s="257" t="str">
        <f t="shared" si="51"/>
        <v/>
      </c>
      <c r="W166" s="257" t="str">
        <f t="shared" si="52"/>
        <v/>
      </c>
      <c r="Y166" s="257" t="str">
        <f t="shared" si="53"/>
        <v/>
      </c>
      <c r="AA166" s="257" t="str">
        <f t="shared" si="54"/>
        <v/>
      </c>
      <c r="AC166" s="257" t="str">
        <f t="shared" si="55"/>
        <v/>
      </c>
      <c r="AE166" s="257" t="str">
        <f t="shared" si="56"/>
        <v/>
      </c>
      <c r="AG166" s="257" t="str">
        <f t="shared" si="57"/>
        <v/>
      </c>
      <c r="AI166" s="257" t="str">
        <f t="shared" si="58"/>
        <v/>
      </c>
      <c r="AK166" s="257" t="str">
        <f t="shared" si="59"/>
        <v/>
      </c>
      <c r="AM166" s="257" t="str">
        <f t="shared" si="60"/>
        <v/>
      </c>
      <c r="AO166" s="257" t="str">
        <f t="shared" si="61"/>
        <v/>
      </c>
      <c r="AQ166" s="257" t="str">
        <f t="shared" si="62"/>
        <v/>
      </c>
    </row>
    <row r="167" spans="5:43">
      <c r="E167" s="257" t="str">
        <f t="shared" si="63"/>
        <v/>
      </c>
      <c r="G167" s="257" t="str">
        <f t="shared" si="63"/>
        <v/>
      </c>
      <c r="I167" s="257" t="str">
        <f t="shared" si="45"/>
        <v/>
      </c>
      <c r="K167" s="257" t="str">
        <f t="shared" si="46"/>
        <v/>
      </c>
      <c r="M167" s="257" t="str">
        <f t="shared" si="47"/>
        <v/>
      </c>
      <c r="O167" s="257" t="str">
        <f t="shared" si="48"/>
        <v/>
      </c>
      <c r="Q167" s="257" t="str">
        <f t="shared" si="49"/>
        <v/>
      </c>
      <c r="S167" s="257" t="str">
        <f t="shared" si="50"/>
        <v/>
      </c>
      <c r="U167" s="257" t="str">
        <f t="shared" si="51"/>
        <v/>
      </c>
      <c r="W167" s="257" t="str">
        <f t="shared" si="52"/>
        <v/>
      </c>
      <c r="Y167" s="257" t="str">
        <f t="shared" si="53"/>
        <v/>
      </c>
      <c r="AA167" s="257" t="str">
        <f t="shared" si="54"/>
        <v/>
      </c>
      <c r="AC167" s="257" t="str">
        <f t="shared" si="55"/>
        <v/>
      </c>
      <c r="AE167" s="257" t="str">
        <f t="shared" si="56"/>
        <v/>
      </c>
      <c r="AG167" s="257" t="str">
        <f t="shared" si="57"/>
        <v/>
      </c>
      <c r="AI167" s="257" t="str">
        <f t="shared" si="58"/>
        <v/>
      </c>
      <c r="AK167" s="257" t="str">
        <f t="shared" si="59"/>
        <v/>
      </c>
      <c r="AM167" s="257" t="str">
        <f t="shared" si="60"/>
        <v/>
      </c>
      <c r="AO167" s="257" t="str">
        <f t="shared" si="61"/>
        <v/>
      </c>
      <c r="AQ167" s="257" t="str">
        <f t="shared" si="62"/>
        <v/>
      </c>
    </row>
    <row r="168" spans="5:43">
      <c r="E168" s="257" t="str">
        <f t="shared" si="63"/>
        <v/>
      </c>
      <c r="G168" s="257" t="str">
        <f t="shared" si="63"/>
        <v/>
      </c>
      <c r="I168" s="257" t="str">
        <f t="shared" si="45"/>
        <v/>
      </c>
      <c r="K168" s="257" t="str">
        <f t="shared" si="46"/>
        <v/>
      </c>
      <c r="M168" s="257" t="str">
        <f t="shared" si="47"/>
        <v/>
      </c>
      <c r="O168" s="257" t="str">
        <f t="shared" si="48"/>
        <v/>
      </c>
      <c r="Q168" s="257" t="str">
        <f t="shared" si="49"/>
        <v/>
      </c>
      <c r="S168" s="257" t="str">
        <f t="shared" si="50"/>
        <v/>
      </c>
      <c r="U168" s="257" t="str">
        <f t="shared" si="51"/>
        <v/>
      </c>
      <c r="W168" s="257" t="str">
        <f t="shared" si="52"/>
        <v/>
      </c>
      <c r="Y168" s="257" t="str">
        <f t="shared" si="53"/>
        <v/>
      </c>
      <c r="AA168" s="257" t="str">
        <f t="shared" si="54"/>
        <v/>
      </c>
      <c r="AC168" s="257" t="str">
        <f t="shared" si="55"/>
        <v/>
      </c>
      <c r="AE168" s="257" t="str">
        <f t="shared" si="56"/>
        <v/>
      </c>
      <c r="AG168" s="257" t="str">
        <f t="shared" si="57"/>
        <v/>
      </c>
      <c r="AI168" s="257" t="str">
        <f t="shared" si="58"/>
        <v/>
      </c>
      <c r="AK168" s="257" t="str">
        <f t="shared" si="59"/>
        <v/>
      </c>
      <c r="AM168" s="257" t="str">
        <f t="shared" si="60"/>
        <v/>
      </c>
      <c r="AO168" s="257" t="str">
        <f t="shared" si="61"/>
        <v/>
      </c>
      <c r="AQ168" s="257" t="str">
        <f t="shared" si="62"/>
        <v/>
      </c>
    </row>
    <row r="169" spans="5:43">
      <c r="E169" s="257" t="str">
        <f t="shared" si="63"/>
        <v/>
      </c>
      <c r="G169" s="257" t="str">
        <f t="shared" si="63"/>
        <v/>
      </c>
      <c r="I169" s="257" t="str">
        <f t="shared" si="45"/>
        <v/>
      </c>
      <c r="K169" s="257" t="str">
        <f t="shared" si="46"/>
        <v/>
      </c>
      <c r="M169" s="257" t="str">
        <f t="shared" si="47"/>
        <v/>
      </c>
      <c r="O169" s="257" t="str">
        <f t="shared" si="48"/>
        <v/>
      </c>
      <c r="Q169" s="257" t="str">
        <f t="shared" si="49"/>
        <v/>
      </c>
      <c r="S169" s="257" t="str">
        <f t="shared" si="50"/>
        <v/>
      </c>
      <c r="U169" s="257" t="str">
        <f t="shared" si="51"/>
        <v/>
      </c>
      <c r="W169" s="257" t="str">
        <f t="shared" si="52"/>
        <v/>
      </c>
      <c r="Y169" s="257" t="str">
        <f t="shared" si="53"/>
        <v/>
      </c>
      <c r="AA169" s="257" t="str">
        <f t="shared" si="54"/>
        <v/>
      </c>
      <c r="AC169" s="257" t="str">
        <f t="shared" si="55"/>
        <v/>
      </c>
      <c r="AE169" s="257" t="str">
        <f t="shared" si="56"/>
        <v/>
      </c>
      <c r="AG169" s="257" t="str">
        <f t="shared" si="57"/>
        <v/>
      </c>
      <c r="AI169" s="257" t="str">
        <f t="shared" si="58"/>
        <v/>
      </c>
      <c r="AK169" s="257" t="str">
        <f t="shared" si="59"/>
        <v/>
      </c>
      <c r="AM169" s="257" t="str">
        <f t="shared" si="60"/>
        <v/>
      </c>
      <c r="AO169" s="257" t="str">
        <f t="shared" si="61"/>
        <v/>
      </c>
      <c r="AQ169" s="257" t="str">
        <f t="shared" si="62"/>
        <v/>
      </c>
    </row>
    <row r="170" spans="5:43">
      <c r="E170" s="257" t="str">
        <f t="shared" si="63"/>
        <v/>
      </c>
      <c r="G170" s="257" t="str">
        <f t="shared" si="63"/>
        <v/>
      </c>
      <c r="I170" s="257" t="str">
        <f t="shared" si="45"/>
        <v/>
      </c>
      <c r="K170" s="257" t="str">
        <f t="shared" si="46"/>
        <v/>
      </c>
      <c r="M170" s="257" t="str">
        <f t="shared" si="47"/>
        <v/>
      </c>
      <c r="O170" s="257" t="str">
        <f t="shared" si="48"/>
        <v/>
      </c>
      <c r="Q170" s="257" t="str">
        <f t="shared" si="49"/>
        <v/>
      </c>
      <c r="S170" s="257" t="str">
        <f t="shared" si="50"/>
        <v/>
      </c>
      <c r="U170" s="257" t="str">
        <f t="shared" si="51"/>
        <v/>
      </c>
      <c r="W170" s="257" t="str">
        <f t="shared" si="52"/>
        <v/>
      </c>
      <c r="Y170" s="257" t="str">
        <f t="shared" si="53"/>
        <v/>
      </c>
      <c r="AA170" s="257" t="str">
        <f t="shared" si="54"/>
        <v/>
      </c>
      <c r="AC170" s="257" t="str">
        <f t="shared" si="55"/>
        <v/>
      </c>
      <c r="AE170" s="257" t="str">
        <f t="shared" si="56"/>
        <v/>
      </c>
      <c r="AG170" s="257" t="str">
        <f t="shared" si="57"/>
        <v/>
      </c>
      <c r="AI170" s="257" t="str">
        <f t="shared" si="58"/>
        <v/>
      </c>
      <c r="AK170" s="257" t="str">
        <f t="shared" si="59"/>
        <v/>
      </c>
      <c r="AM170" s="257" t="str">
        <f t="shared" si="60"/>
        <v/>
      </c>
      <c r="AO170" s="257" t="str">
        <f t="shared" si="61"/>
        <v/>
      </c>
      <c r="AQ170" s="257" t="str">
        <f t="shared" si="62"/>
        <v/>
      </c>
    </row>
    <row r="171" spans="5:43">
      <c r="E171" s="257" t="str">
        <f t="shared" si="63"/>
        <v/>
      </c>
      <c r="G171" s="257" t="str">
        <f t="shared" si="63"/>
        <v/>
      </c>
      <c r="I171" s="257" t="str">
        <f t="shared" si="45"/>
        <v/>
      </c>
      <c r="K171" s="257" t="str">
        <f t="shared" si="46"/>
        <v/>
      </c>
      <c r="M171" s="257" t="str">
        <f t="shared" si="47"/>
        <v/>
      </c>
      <c r="O171" s="257" t="str">
        <f t="shared" si="48"/>
        <v/>
      </c>
      <c r="Q171" s="257" t="str">
        <f t="shared" si="49"/>
        <v/>
      </c>
      <c r="S171" s="257" t="str">
        <f t="shared" si="50"/>
        <v/>
      </c>
      <c r="U171" s="257" t="str">
        <f t="shared" si="51"/>
        <v/>
      </c>
      <c r="W171" s="257" t="str">
        <f t="shared" si="52"/>
        <v/>
      </c>
      <c r="Y171" s="257" t="str">
        <f t="shared" si="53"/>
        <v/>
      </c>
      <c r="AA171" s="257" t="str">
        <f t="shared" si="54"/>
        <v/>
      </c>
      <c r="AC171" s="257" t="str">
        <f t="shared" si="55"/>
        <v/>
      </c>
      <c r="AE171" s="257" t="str">
        <f t="shared" si="56"/>
        <v/>
      </c>
      <c r="AG171" s="257" t="str">
        <f t="shared" si="57"/>
        <v/>
      </c>
      <c r="AI171" s="257" t="str">
        <f t="shared" si="58"/>
        <v/>
      </c>
      <c r="AK171" s="257" t="str">
        <f t="shared" si="59"/>
        <v/>
      </c>
      <c r="AM171" s="257" t="str">
        <f t="shared" si="60"/>
        <v/>
      </c>
      <c r="AO171" s="257" t="str">
        <f t="shared" si="61"/>
        <v/>
      </c>
      <c r="AQ171" s="257" t="str">
        <f t="shared" si="62"/>
        <v/>
      </c>
    </row>
    <row r="172" spans="5:43">
      <c r="E172" s="257" t="str">
        <f t="shared" ref="E172:G187" si="64">IF(OR($B172=0,D172=0),"",D172/$B172)</f>
        <v/>
      </c>
      <c r="G172" s="257" t="str">
        <f t="shared" si="64"/>
        <v/>
      </c>
      <c r="I172" s="257" t="str">
        <f t="shared" si="45"/>
        <v/>
      </c>
      <c r="K172" s="257" t="str">
        <f t="shared" si="46"/>
        <v/>
      </c>
      <c r="M172" s="257" t="str">
        <f t="shared" si="47"/>
        <v/>
      </c>
      <c r="O172" s="257" t="str">
        <f t="shared" si="48"/>
        <v/>
      </c>
      <c r="Q172" s="257" t="str">
        <f t="shared" si="49"/>
        <v/>
      </c>
      <c r="S172" s="257" t="str">
        <f t="shared" si="50"/>
        <v/>
      </c>
      <c r="U172" s="257" t="str">
        <f t="shared" si="51"/>
        <v/>
      </c>
      <c r="W172" s="257" t="str">
        <f t="shared" si="52"/>
        <v/>
      </c>
      <c r="Y172" s="257" t="str">
        <f t="shared" si="53"/>
        <v/>
      </c>
      <c r="AA172" s="257" t="str">
        <f t="shared" si="54"/>
        <v/>
      </c>
      <c r="AC172" s="257" t="str">
        <f t="shared" si="55"/>
        <v/>
      </c>
      <c r="AE172" s="257" t="str">
        <f t="shared" si="56"/>
        <v/>
      </c>
      <c r="AG172" s="257" t="str">
        <f t="shared" si="57"/>
        <v/>
      </c>
      <c r="AI172" s="257" t="str">
        <f t="shared" si="58"/>
        <v/>
      </c>
      <c r="AK172" s="257" t="str">
        <f t="shared" si="59"/>
        <v/>
      </c>
      <c r="AM172" s="257" t="str">
        <f t="shared" si="60"/>
        <v/>
      </c>
      <c r="AO172" s="257" t="str">
        <f t="shared" si="61"/>
        <v/>
      </c>
      <c r="AQ172" s="257" t="str">
        <f t="shared" si="62"/>
        <v/>
      </c>
    </row>
    <row r="173" spans="5:43">
      <c r="E173" s="257" t="str">
        <f t="shared" si="64"/>
        <v/>
      </c>
      <c r="G173" s="257" t="str">
        <f t="shared" si="64"/>
        <v/>
      </c>
      <c r="I173" s="257" t="str">
        <f t="shared" si="45"/>
        <v/>
      </c>
      <c r="K173" s="257" t="str">
        <f t="shared" si="46"/>
        <v/>
      </c>
      <c r="M173" s="257" t="str">
        <f t="shared" si="47"/>
        <v/>
      </c>
      <c r="O173" s="257" t="str">
        <f t="shared" si="48"/>
        <v/>
      </c>
      <c r="Q173" s="257" t="str">
        <f t="shared" si="49"/>
        <v/>
      </c>
      <c r="S173" s="257" t="str">
        <f t="shared" si="50"/>
        <v/>
      </c>
      <c r="U173" s="257" t="str">
        <f t="shared" si="51"/>
        <v/>
      </c>
      <c r="W173" s="257" t="str">
        <f t="shared" si="52"/>
        <v/>
      </c>
      <c r="Y173" s="257" t="str">
        <f t="shared" si="53"/>
        <v/>
      </c>
      <c r="AA173" s="257" t="str">
        <f t="shared" si="54"/>
        <v/>
      </c>
      <c r="AC173" s="257" t="str">
        <f t="shared" si="55"/>
        <v/>
      </c>
      <c r="AE173" s="257" t="str">
        <f t="shared" si="56"/>
        <v/>
      </c>
      <c r="AG173" s="257" t="str">
        <f t="shared" si="57"/>
        <v/>
      </c>
      <c r="AI173" s="257" t="str">
        <f t="shared" si="58"/>
        <v/>
      </c>
      <c r="AK173" s="257" t="str">
        <f t="shared" si="59"/>
        <v/>
      </c>
      <c r="AM173" s="257" t="str">
        <f t="shared" si="60"/>
        <v/>
      </c>
      <c r="AO173" s="257" t="str">
        <f t="shared" si="61"/>
        <v/>
      </c>
      <c r="AQ173" s="257" t="str">
        <f t="shared" si="62"/>
        <v/>
      </c>
    </row>
    <row r="174" spans="5:43">
      <c r="E174" s="257" t="str">
        <f t="shared" si="64"/>
        <v/>
      </c>
      <c r="G174" s="257" t="str">
        <f t="shared" si="64"/>
        <v/>
      </c>
      <c r="I174" s="257" t="str">
        <f t="shared" si="45"/>
        <v/>
      </c>
      <c r="K174" s="257" t="str">
        <f t="shared" si="46"/>
        <v/>
      </c>
      <c r="M174" s="257" t="str">
        <f t="shared" si="47"/>
        <v/>
      </c>
      <c r="O174" s="257" t="str">
        <f t="shared" si="48"/>
        <v/>
      </c>
      <c r="Q174" s="257" t="str">
        <f t="shared" si="49"/>
        <v/>
      </c>
      <c r="S174" s="257" t="str">
        <f t="shared" si="50"/>
        <v/>
      </c>
      <c r="U174" s="257" t="str">
        <f t="shared" si="51"/>
        <v/>
      </c>
      <c r="W174" s="257" t="str">
        <f t="shared" si="52"/>
        <v/>
      </c>
      <c r="Y174" s="257" t="str">
        <f t="shared" si="53"/>
        <v/>
      </c>
      <c r="AA174" s="257" t="str">
        <f t="shared" si="54"/>
        <v/>
      </c>
      <c r="AC174" s="257" t="str">
        <f t="shared" si="55"/>
        <v/>
      </c>
      <c r="AE174" s="257" t="str">
        <f t="shared" si="56"/>
        <v/>
      </c>
      <c r="AG174" s="257" t="str">
        <f t="shared" si="57"/>
        <v/>
      </c>
      <c r="AI174" s="257" t="str">
        <f t="shared" si="58"/>
        <v/>
      </c>
      <c r="AK174" s="257" t="str">
        <f t="shared" si="59"/>
        <v/>
      </c>
      <c r="AM174" s="257" t="str">
        <f t="shared" si="60"/>
        <v/>
      </c>
      <c r="AO174" s="257" t="str">
        <f t="shared" si="61"/>
        <v/>
      </c>
      <c r="AQ174" s="257" t="str">
        <f t="shared" si="62"/>
        <v/>
      </c>
    </row>
    <row r="175" spans="5:43">
      <c r="E175" s="257" t="str">
        <f t="shared" si="64"/>
        <v/>
      </c>
      <c r="G175" s="257" t="str">
        <f t="shared" si="64"/>
        <v/>
      </c>
      <c r="I175" s="257" t="str">
        <f t="shared" si="45"/>
        <v/>
      </c>
      <c r="K175" s="257" t="str">
        <f t="shared" si="46"/>
        <v/>
      </c>
      <c r="M175" s="257" t="str">
        <f t="shared" si="47"/>
        <v/>
      </c>
      <c r="O175" s="257" t="str">
        <f t="shared" si="48"/>
        <v/>
      </c>
      <c r="Q175" s="257" t="str">
        <f t="shared" si="49"/>
        <v/>
      </c>
      <c r="S175" s="257" t="str">
        <f t="shared" si="50"/>
        <v/>
      </c>
      <c r="U175" s="257" t="str">
        <f t="shared" si="51"/>
        <v/>
      </c>
      <c r="W175" s="257" t="str">
        <f t="shared" si="52"/>
        <v/>
      </c>
      <c r="Y175" s="257" t="str">
        <f t="shared" si="53"/>
        <v/>
      </c>
      <c r="AA175" s="257" t="str">
        <f t="shared" si="54"/>
        <v/>
      </c>
      <c r="AC175" s="257" t="str">
        <f t="shared" si="55"/>
        <v/>
      </c>
      <c r="AE175" s="257" t="str">
        <f t="shared" si="56"/>
        <v/>
      </c>
      <c r="AG175" s="257" t="str">
        <f t="shared" si="57"/>
        <v/>
      </c>
      <c r="AI175" s="257" t="str">
        <f t="shared" si="58"/>
        <v/>
      </c>
      <c r="AK175" s="257" t="str">
        <f t="shared" si="59"/>
        <v/>
      </c>
      <c r="AM175" s="257" t="str">
        <f t="shared" si="60"/>
        <v/>
      </c>
      <c r="AO175" s="257" t="str">
        <f t="shared" si="61"/>
        <v/>
      </c>
      <c r="AQ175" s="257" t="str">
        <f t="shared" si="62"/>
        <v/>
      </c>
    </row>
    <row r="176" spans="5:43">
      <c r="E176" s="257" t="str">
        <f t="shared" si="64"/>
        <v/>
      </c>
      <c r="G176" s="257" t="str">
        <f t="shared" si="64"/>
        <v/>
      </c>
      <c r="I176" s="257" t="str">
        <f t="shared" si="45"/>
        <v/>
      </c>
      <c r="K176" s="257" t="str">
        <f t="shared" si="46"/>
        <v/>
      </c>
      <c r="M176" s="257" t="str">
        <f t="shared" si="47"/>
        <v/>
      </c>
      <c r="O176" s="257" t="str">
        <f t="shared" si="48"/>
        <v/>
      </c>
      <c r="Q176" s="257" t="str">
        <f t="shared" si="49"/>
        <v/>
      </c>
      <c r="S176" s="257" t="str">
        <f t="shared" si="50"/>
        <v/>
      </c>
      <c r="U176" s="257" t="str">
        <f t="shared" si="51"/>
        <v/>
      </c>
      <c r="W176" s="257" t="str">
        <f t="shared" si="52"/>
        <v/>
      </c>
      <c r="Y176" s="257" t="str">
        <f t="shared" si="53"/>
        <v/>
      </c>
      <c r="AA176" s="257" t="str">
        <f t="shared" si="54"/>
        <v/>
      </c>
      <c r="AC176" s="257" t="str">
        <f t="shared" si="55"/>
        <v/>
      </c>
      <c r="AE176" s="257" t="str">
        <f t="shared" si="56"/>
        <v/>
      </c>
      <c r="AG176" s="257" t="str">
        <f t="shared" si="57"/>
        <v/>
      </c>
      <c r="AI176" s="257" t="str">
        <f t="shared" si="58"/>
        <v/>
      </c>
      <c r="AK176" s="257" t="str">
        <f t="shared" si="59"/>
        <v/>
      </c>
      <c r="AM176" s="257" t="str">
        <f t="shared" si="60"/>
        <v/>
      </c>
      <c r="AO176" s="257" t="str">
        <f t="shared" si="61"/>
        <v/>
      </c>
      <c r="AQ176" s="257" t="str">
        <f t="shared" si="62"/>
        <v/>
      </c>
    </row>
    <row r="177" spans="5:43">
      <c r="E177" s="257" t="str">
        <f t="shared" si="64"/>
        <v/>
      </c>
      <c r="G177" s="257" t="str">
        <f t="shared" si="64"/>
        <v/>
      </c>
      <c r="I177" s="257" t="str">
        <f t="shared" si="45"/>
        <v/>
      </c>
      <c r="K177" s="257" t="str">
        <f t="shared" si="46"/>
        <v/>
      </c>
      <c r="M177" s="257" t="str">
        <f t="shared" si="47"/>
        <v/>
      </c>
      <c r="O177" s="257" t="str">
        <f t="shared" si="48"/>
        <v/>
      </c>
      <c r="Q177" s="257" t="str">
        <f t="shared" si="49"/>
        <v/>
      </c>
      <c r="S177" s="257" t="str">
        <f t="shared" si="50"/>
        <v/>
      </c>
      <c r="U177" s="257" t="str">
        <f t="shared" si="51"/>
        <v/>
      </c>
      <c r="W177" s="257" t="str">
        <f t="shared" si="52"/>
        <v/>
      </c>
      <c r="Y177" s="257" t="str">
        <f t="shared" si="53"/>
        <v/>
      </c>
      <c r="AA177" s="257" t="str">
        <f t="shared" si="54"/>
        <v/>
      </c>
      <c r="AC177" s="257" t="str">
        <f t="shared" si="55"/>
        <v/>
      </c>
      <c r="AE177" s="257" t="str">
        <f t="shared" si="56"/>
        <v/>
      </c>
      <c r="AG177" s="257" t="str">
        <f t="shared" si="57"/>
        <v/>
      </c>
      <c r="AI177" s="257" t="str">
        <f t="shared" si="58"/>
        <v/>
      </c>
      <c r="AK177" s="257" t="str">
        <f t="shared" si="59"/>
        <v/>
      </c>
      <c r="AM177" s="257" t="str">
        <f t="shared" si="60"/>
        <v/>
      </c>
      <c r="AO177" s="257" t="str">
        <f t="shared" si="61"/>
        <v/>
      </c>
      <c r="AQ177" s="257" t="str">
        <f t="shared" si="62"/>
        <v/>
      </c>
    </row>
    <row r="178" spans="5:43">
      <c r="E178" s="257" t="str">
        <f t="shared" si="64"/>
        <v/>
      </c>
      <c r="G178" s="257" t="str">
        <f t="shared" si="64"/>
        <v/>
      </c>
      <c r="I178" s="257" t="str">
        <f t="shared" si="45"/>
        <v/>
      </c>
      <c r="K178" s="257" t="str">
        <f t="shared" si="46"/>
        <v/>
      </c>
      <c r="M178" s="257" t="str">
        <f t="shared" si="47"/>
        <v/>
      </c>
      <c r="O178" s="257" t="str">
        <f t="shared" si="48"/>
        <v/>
      </c>
      <c r="Q178" s="257" t="str">
        <f t="shared" si="49"/>
        <v/>
      </c>
      <c r="S178" s="257" t="str">
        <f t="shared" si="50"/>
        <v/>
      </c>
      <c r="U178" s="257" t="str">
        <f t="shared" si="51"/>
        <v/>
      </c>
      <c r="W178" s="257" t="str">
        <f t="shared" si="52"/>
        <v/>
      </c>
      <c r="Y178" s="257" t="str">
        <f t="shared" si="53"/>
        <v/>
      </c>
      <c r="AA178" s="257" t="str">
        <f t="shared" si="54"/>
        <v/>
      </c>
      <c r="AC178" s="257" t="str">
        <f t="shared" si="55"/>
        <v/>
      </c>
      <c r="AE178" s="257" t="str">
        <f t="shared" si="56"/>
        <v/>
      </c>
      <c r="AG178" s="257" t="str">
        <f t="shared" si="57"/>
        <v/>
      </c>
      <c r="AI178" s="257" t="str">
        <f t="shared" si="58"/>
        <v/>
      </c>
      <c r="AK178" s="257" t="str">
        <f t="shared" si="59"/>
        <v/>
      </c>
      <c r="AM178" s="257" t="str">
        <f t="shared" si="60"/>
        <v/>
      </c>
      <c r="AO178" s="257" t="str">
        <f t="shared" si="61"/>
        <v/>
      </c>
      <c r="AQ178" s="257" t="str">
        <f t="shared" si="62"/>
        <v/>
      </c>
    </row>
    <row r="179" spans="5:43">
      <c r="E179" s="257" t="str">
        <f t="shared" si="64"/>
        <v/>
      </c>
      <c r="G179" s="257" t="str">
        <f t="shared" si="64"/>
        <v/>
      </c>
      <c r="I179" s="257" t="str">
        <f t="shared" si="45"/>
        <v/>
      </c>
      <c r="K179" s="257" t="str">
        <f t="shared" si="46"/>
        <v/>
      </c>
      <c r="M179" s="257" t="str">
        <f t="shared" si="47"/>
        <v/>
      </c>
      <c r="O179" s="257" t="str">
        <f t="shared" si="48"/>
        <v/>
      </c>
      <c r="Q179" s="257" t="str">
        <f t="shared" si="49"/>
        <v/>
      </c>
      <c r="S179" s="257" t="str">
        <f t="shared" si="50"/>
        <v/>
      </c>
      <c r="U179" s="257" t="str">
        <f t="shared" si="51"/>
        <v/>
      </c>
      <c r="W179" s="257" t="str">
        <f t="shared" si="52"/>
        <v/>
      </c>
      <c r="Y179" s="257" t="str">
        <f t="shared" si="53"/>
        <v/>
      </c>
      <c r="AA179" s="257" t="str">
        <f t="shared" si="54"/>
        <v/>
      </c>
      <c r="AC179" s="257" t="str">
        <f t="shared" si="55"/>
        <v/>
      </c>
      <c r="AE179" s="257" t="str">
        <f t="shared" si="56"/>
        <v/>
      </c>
      <c r="AG179" s="257" t="str">
        <f t="shared" si="57"/>
        <v/>
      </c>
      <c r="AI179" s="257" t="str">
        <f t="shared" si="58"/>
        <v/>
      </c>
      <c r="AK179" s="257" t="str">
        <f t="shared" si="59"/>
        <v/>
      </c>
      <c r="AM179" s="257" t="str">
        <f t="shared" si="60"/>
        <v/>
      </c>
      <c r="AO179" s="257" t="str">
        <f t="shared" si="61"/>
        <v/>
      </c>
      <c r="AQ179" s="257" t="str">
        <f t="shared" si="62"/>
        <v/>
      </c>
    </row>
    <row r="180" spans="5:43">
      <c r="E180" s="257" t="str">
        <f t="shared" si="64"/>
        <v/>
      </c>
      <c r="G180" s="257" t="str">
        <f t="shared" si="64"/>
        <v/>
      </c>
      <c r="I180" s="257" t="str">
        <f t="shared" si="45"/>
        <v/>
      </c>
      <c r="K180" s="257" t="str">
        <f t="shared" si="46"/>
        <v/>
      </c>
      <c r="M180" s="257" t="str">
        <f t="shared" si="47"/>
        <v/>
      </c>
      <c r="O180" s="257" t="str">
        <f t="shared" si="48"/>
        <v/>
      </c>
      <c r="Q180" s="257" t="str">
        <f t="shared" si="49"/>
        <v/>
      </c>
      <c r="S180" s="257" t="str">
        <f t="shared" si="50"/>
        <v/>
      </c>
      <c r="U180" s="257" t="str">
        <f t="shared" si="51"/>
        <v/>
      </c>
      <c r="W180" s="257" t="str">
        <f t="shared" si="52"/>
        <v/>
      </c>
      <c r="Y180" s="257" t="str">
        <f t="shared" si="53"/>
        <v/>
      </c>
      <c r="AA180" s="257" t="str">
        <f t="shared" si="54"/>
        <v/>
      </c>
      <c r="AC180" s="257" t="str">
        <f t="shared" si="55"/>
        <v/>
      </c>
      <c r="AE180" s="257" t="str">
        <f t="shared" si="56"/>
        <v/>
      </c>
      <c r="AG180" s="257" t="str">
        <f t="shared" si="57"/>
        <v/>
      </c>
      <c r="AI180" s="257" t="str">
        <f t="shared" si="58"/>
        <v/>
      </c>
      <c r="AK180" s="257" t="str">
        <f t="shared" si="59"/>
        <v/>
      </c>
      <c r="AM180" s="257" t="str">
        <f t="shared" si="60"/>
        <v/>
      </c>
      <c r="AO180" s="257" t="str">
        <f t="shared" si="61"/>
        <v/>
      </c>
      <c r="AQ180" s="257" t="str">
        <f t="shared" si="62"/>
        <v/>
      </c>
    </row>
    <row r="181" spans="5:43">
      <c r="E181" s="257" t="str">
        <f t="shared" si="64"/>
        <v/>
      </c>
      <c r="G181" s="257" t="str">
        <f t="shared" si="64"/>
        <v/>
      </c>
      <c r="I181" s="257" t="str">
        <f t="shared" si="45"/>
        <v/>
      </c>
      <c r="K181" s="257" t="str">
        <f t="shared" si="46"/>
        <v/>
      </c>
      <c r="M181" s="257" t="str">
        <f t="shared" si="47"/>
        <v/>
      </c>
      <c r="O181" s="257" t="str">
        <f t="shared" si="48"/>
        <v/>
      </c>
      <c r="Q181" s="257" t="str">
        <f t="shared" si="49"/>
        <v/>
      </c>
      <c r="S181" s="257" t="str">
        <f t="shared" si="50"/>
        <v/>
      </c>
      <c r="U181" s="257" t="str">
        <f t="shared" si="51"/>
        <v/>
      </c>
      <c r="W181" s="257" t="str">
        <f t="shared" si="52"/>
        <v/>
      </c>
      <c r="Y181" s="257" t="str">
        <f t="shared" si="53"/>
        <v/>
      </c>
      <c r="AA181" s="257" t="str">
        <f t="shared" si="54"/>
        <v/>
      </c>
      <c r="AC181" s="257" t="str">
        <f t="shared" si="55"/>
        <v/>
      </c>
      <c r="AE181" s="257" t="str">
        <f t="shared" si="56"/>
        <v/>
      </c>
      <c r="AG181" s="257" t="str">
        <f t="shared" si="57"/>
        <v/>
      </c>
      <c r="AI181" s="257" t="str">
        <f t="shared" si="58"/>
        <v/>
      </c>
      <c r="AK181" s="257" t="str">
        <f t="shared" si="59"/>
        <v/>
      </c>
      <c r="AM181" s="257" t="str">
        <f t="shared" si="60"/>
        <v/>
      </c>
      <c r="AO181" s="257" t="str">
        <f t="shared" si="61"/>
        <v/>
      </c>
      <c r="AQ181" s="257" t="str">
        <f t="shared" si="62"/>
        <v/>
      </c>
    </row>
    <row r="182" spans="5:43">
      <c r="E182" s="257" t="str">
        <f t="shared" si="64"/>
        <v/>
      </c>
      <c r="G182" s="257" t="str">
        <f t="shared" si="64"/>
        <v/>
      </c>
      <c r="I182" s="257" t="str">
        <f t="shared" si="45"/>
        <v/>
      </c>
      <c r="K182" s="257" t="str">
        <f t="shared" si="46"/>
        <v/>
      </c>
      <c r="M182" s="257" t="str">
        <f t="shared" si="47"/>
        <v/>
      </c>
      <c r="O182" s="257" t="str">
        <f t="shared" si="48"/>
        <v/>
      </c>
      <c r="Q182" s="257" t="str">
        <f t="shared" si="49"/>
        <v/>
      </c>
      <c r="S182" s="257" t="str">
        <f t="shared" si="50"/>
        <v/>
      </c>
      <c r="U182" s="257" t="str">
        <f t="shared" si="51"/>
        <v/>
      </c>
      <c r="W182" s="257" t="str">
        <f t="shared" si="52"/>
        <v/>
      </c>
      <c r="Y182" s="257" t="str">
        <f t="shared" si="53"/>
        <v/>
      </c>
      <c r="AA182" s="257" t="str">
        <f t="shared" si="54"/>
        <v/>
      </c>
      <c r="AC182" s="257" t="str">
        <f t="shared" si="55"/>
        <v/>
      </c>
      <c r="AE182" s="257" t="str">
        <f t="shared" si="56"/>
        <v/>
      </c>
      <c r="AG182" s="257" t="str">
        <f t="shared" si="57"/>
        <v/>
      </c>
      <c r="AI182" s="257" t="str">
        <f t="shared" si="58"/>
        <v/>
      </c>
      <c r="AK182" s="257" t="str">
        <f t="shared" si="59"/>
        <v/>
      </c>
      <c r="AM182" s="257" t="str">
        <f t="shared" si="60"/>
        <v/>
      </c>
      <c r="AO182" s="257" t="str">
        <f t="shared" si="61"/>
        <v/>
      </c>
      <c r="AQ182" s="257" t="str">
        <f t="shared" si="62"/>
        <v/>
      </c>
    </row>
    <row r="183" spans="5:43">
      <c r="E183" s="257" t="str">
        <f t="shared" si="64"/>
        <v/>
      </c>
      <c r="G183" s="257" t="str">
        <f t="shared" si="64"/>
        <v/>
      </c>
      <c r="I183" s="257" t="str">
        <f t="shared" si="45"/>
        <v/>
      </c>
      <c r="K183" s="257" t="str">
        <f t="shared" si="46"/>
        <v/>
      </c>
      <c r="M183" s="257" t="str">
        <f t="shared" si="47"/>
        <v/>
      </c>
      <c r="O183" s="257" t="str">
        <f t="shared" si="48"/>
        <v/>
      </c>
      <c r="Q183" s="257" t="str">
        <f t="shared" si="49"/>
        <v/>
      </c>
      <c r="S183" s="257" t="str">
        <f t="shared" si="50"/>
        <v/>
      </c>
      <c r="U183" s="257" t="str">
        <f t="shared" si="51"/>
        <v/>
      </c>
      <c r="W183" s="257" t="str">
        <f t="shared" si="52"/>
        <v/>
      </c>
      <c r="Y183" s="257" t="str">
        <f t="shared" si="53"/>
        <v/>
      </c>
      <c r="AA183" s="257" t="str">
        <f t="shared" si="54"/>
        <v/>
      </c>
      <c r="AC183" s="257" t="str">
        <f t="shared" si="55"/>
        <v/>
      </c>
      <c r="AE183" s="257" t="str">
        <f t="shared" si="56"/>
        <v/>
      </c>
      <c r="AG183" s="257" t="str">
        <f t="shared" si="57"/>
        <v/>
      </c>
      <c r="AI183" s="257" t="str">
        <f t="shared" si="58"/>
        <v/>
      </c>
      <c r="AK183" s="257" t="str">
        <f t="shared" si="59"/>
        <v/>
      </c>
      <c r="AM183" s="257" t="str">
        <f t="shared" si="60"/>
        <v/>
      </c>
      <c r="AO183" s="257" t="str">
        <f t="shared" si="61"/>
        <v/>
      </c>
      <c r="AQ183" s="257" t="str">
        <f t="shared" si="62"/>
        <v/>
      </c>
    </row>
    <row r="184" spans="5:43">
      <c r="E184" s="257" t="str">
        <f t="shared" si="64"/>
        <v/>
      </c>
      <c r="G184" s="257" t="str">
        <f t="shared" si="64"/>
        <v/>
      </c>
      <c r="I184" s="257" t="str">
        <f t="shared" si="45"/>
        <v/>
      </c>
      <c r="K184" s="257" t="str">
        <f t="shared" si="46"/>
        <v/>
      </c>
      <c r="M184" s="257" t="str">
        <f t="shared" si="47"/>
        <v/>
      </c>
      <c r="O184" s="257" t="str">
        <f t="shared" si="48"/>
        <v/>
      </c>
      <c r="Q184" s="257" t="str">
        <f t="shared" si="49"/>
        <v/>
      </c>
      <c r="S184" s="257" t="str">
        <f t="shared" si="50"/>
        <v/>
      </c>
      <c r="U184" s="257" t="str">
        <f t="shared" si="51"/>
        <v/>
      </c>
      <c r="W184" s="257" t="str">
        <f t="shared" si="52"/>
        <v/>
      </c>
      <c r="Y184" s="257" t="str">
        <f t="shared" si="53"/>
        <v/>
      </c>
      <c r="AA184" s="257" t="str">
        <f t="shared" si="54"/>
        <v/>
      </c>
      <c r="AC184" s="257" t="str">
        <f t="shared" si="55"/>
        <v/>
      </c>
      <c r="AE184" s="257" t="str">
        <f t="shared" si="56"/>
        <v/>
      </c>
      <c r="AG184" s="257" t="str">
        <f t="shared" si="57"/>
        <v/>
      </c>
      <c r="AI184" s="257" t="str">
        <f t="shared" si="58"/>
        <v/>
      </c>
      <c r="AK184" s="257" t="str">
        <f t="shared" si="59"/>
        <v/>
      </c>
      <c r="AM184" s="257" t="str">
        <f t="shared" si="60"/>
        <v/>
      </c>
      <c r="AO184" s="257" t="str">
        <f t="shared" si="61"/>
        <v/>
      </c>
      <c r="AQ184" s="257" t="str">
        <f t="shared" si="62"/>
        <v/>
      </c>
    </row>
    <row r="185" spans="5:43">
      <c r="E185" s="257" t="str">
        <f t="shared" si="64"/>
        <v/>
      </c>
      <c r="G185" s="257" t="str">
        <f t="shared" si="64"/>
        <v/>
      </c>
      <c r="I185" s="257" t="str">
        <f t="shared" si="45"/>
        <v/>
      </c>
      <c r="K185" s="257" t="str">
        <f t="shared" si="46"/>
        <v/>
      </c>
      <c r="M185" s="257" t="str">
        <f t="shared" si="47"/>
        <v/>
      </c>
      <c r="O185" s="257" t="str">
        <f t="shared" si="48"/>
        <v/>
      </c>
      <c r="Q185" s="257" t="str">
        <f t="shared" si="49"/>
        <v/>
      </c>
      <c r="S185" s="257" t="str">
        <f t="shared" si="50"/>
        <v/>
      </c>
      <c r="U185" s="257" t="str">
        <f t="shared" si="51"/>
        <v/>
      </c>
      <c r="W185" s="257" t="str">
        <f t="shared" si="52"/>
        <v/>
      </c>
      <c r="Y185" s="257" t="str">
        <f t="shared" si="53"/>
        <v/>
      </c>
      <c r="AA185" s="257" t="str">
        <f t="shared" si="54"/>
        <v/>
      </c>
      <c r="AC185" s="257" t="str">
        <f t="shared" si="55"/>
        <v/>
      </c>
      <c r="AE185" s="257" t="str">
        <f t="shared" si="56"/>
        <v/>
      </c>
      <c r="AG185" s="257" t="str">
        <f t="shared" si="57"/>
        <v/>
      </c>
      <c r="AI185" s="257" t="str">
        <f t="shared" si="58"/>
        <v/>
      </c>
      <c r="AK185" s="257" t="str">
        <f t="shared" si="59"/>
        <v/>
      </c>
      <c r="AM185" s="257" t="str">
        <f t="shared" si="60"/>
        <v/>
      </c>
      <c r="AO185" s="257" t="str">
        <f t="shared" si="61"/>
        <v/>
      </c>
      <c r="AQ185" s="257" t="str">
        <f t="shared" si="62"/>
        <v/>
      </c>
    </row>
    <row r="186" spans="5:43">
      <c r="E186" s="257" t="str">
        <f t="shared" si="64"/>
        <v/>
      </c>
      <c r="G186" s="257" t="str">
        <f t="shared" si="64"/>
        <v/>
      </c>
      <c r="I186" s="257" t="str">
        <f t="shared" si="45"/>
        <v/>
      </c>
      <c r="K186" s="257" t="str">
        <f t="shared" si="46"/>
        <v/>
      </c>
      <c r="M186" s="257" t="str">
        <f t="shared" si="47"/>
        <v/>
      </c>
      <c r="O186" s="257" t="str">
        <f t="shared" si="48"/>
        <v/>
      </c>
      <c r="Q186" s="257" t="str">
        <f t="shared" si="49"/>
        <v/>
      </c>
      <c r="S186" s="257" t="str">
        <f t="shared" si="50"/>
        <v/>
      </c>
      <c r="U186" s="257" t="str">
        <f t="shared" si="51"/>
        <v/>
      </c>
      <c r="W186" s="257" t="str">
        <f t="shared" si="52"/>
        <v/>
      </c>
      <c r="Y186" s="257" t="str">
        <f t="shared" si="53"/>
        <v/>
      </c>
      <c r="AA186" s="257" t="str">
        <f t="shared" si="54"/>
        <v/>
      </c>
      <c r="AC186" s="257" t="str">
        <f t="shared" si="55"/>
        <v/>
      </c>
      <c r="AE186" s="257" t="str">
        <f t="shared" si="56"/>
        <v/>
      </c>
      <c r="AG186" s="257" t="str">
        <f t="shared" si="57"/>
        <v/>
      </c>
      <c r="AI186" s="257" t="str">
        <f t="shared" si="58"/>
        <v/>
      </c>
      <c r="AK186" s="257" t="str">
        <f t="shared" si="59"/>
        <v/>
      </c>
      <c r="AM186" s="257" t="str">
        <f t="shared" si="60"/>
        <v/>
      </c>
      <c r="AO186" s="257" t="str">
        <f t="shared" si="61"/>
        <v/>
      </c>
      <c r="AQ186" s="257" t="str">
        <f t="shared" si="62"/>
        <v/>
      </c>
    </row>
    <row r="187" spans="5:43">
      <c r="E187" s="257" t="str">
        <f t="shared" si="64"/>
        <v/>
      </c>
      <c r="G187" s="257" t="str">
        <f t="shared" si="64"/>
        <v/>
      </c>
      <c r="I187" s="257" t="str">
        <f t="shared" si="45"/>
        <v/>
      </c>
      <c r="K187" s="257" t="str">
        <f t="shared" si="46"/>
        <v/>
      </c>
      <c r="M187" s="257" t="str">
        <f t="shared" si="47"/>
        <v/>
      </c>
      <c r="O187" s="257" t="str">
        <f t="shared" si="48"/>
        <v/>
      </c>
      <c r="Q187" s="257" t="str">
        <f t="shared" si="49"/>
        <v/>
      </c>
      <c r="S187" s="257" t="str">
        <f t="shared" si="50"/>
        <v/>
      </c>
      <c r="U187" s="257" t="str">
        <f t="shared" si="51"/>
        <v/>
      </c>
      <c r="W187" s="257" t="str">
        <f t="shared" si="52"/>
        <v/>
      </c>
      <c r="Y187" s="257" t="str">
        <f t="shared" si="53"/>
        <v/>
      </c>
      <c r="AA187" s="257" t="str">
        <f t="shared" si="54"/>
        <v/>
      </c>
      <c r="AC187" s="257" t="str">
        <f t="shared" si="55"/>
        <v/>
      </c>
      <c r="AE187" s="257" t="str">
        <f t="shared" si="56"/>
        <v/>
      </c>
      <c r="AG187" s="257" t="str">
        <f t="shared" si="57"/>
        <v/>
      </c>
      <c r="AI187" s="257" t="str">
        <f t="shared" si="58"/>
        <v/>
      </c>
      <c r="AK187" s="257" t="str">
        <f t="shared" si="59"/>
        <v/>
      </c>
      <c r="AM187" s="257" t="str">
        <f t="shared" si="60"/>
        <v/>
      </c>
      <c r="AO187" s="257" t="str">
        <f t="shared" si="61"/>
        <v/>
      </c>
      <c r="AQ187" s="257" t="str">
        <f t="shared" si="62"/>
        <v/>
      </c>
    </row>
    <row r="188" spans="5:43">
      <c r="E188" s="257" t="str">
        <f t="shared" ref="E188:G203" si="65">IF(OR($B188=0,D188=0),"",D188/$B188)</f>
        <v/>
      </c>
      <c r="G188" s="257" t="str">
        <f t="shared" si="65"/>
        <v/>
      </c>
      <c r="I188" s="257" t="str">
        <f t="shared" si="45"/>
        <v/>
      </c>
      <c r="K188" s="257" t="str">
        <f t="shared" si="46"/>
        <v/>
      </c>
      <c r="M188" s="257" t="str">
        <f t="shared" si="47"/>
        <v/>
      </c>
      <c r="O188" s="257" t="str">
        <f t="shared" si="48"/>
        <v/>
      </c>
      <c r="Q188" s="257" t="str">
        <f t="shared" si="49"/>
        <v/>
      </c>
      <c r="S188" s="257" t="str">
        <f t="shared" si="50"/>
        <v/>
      </c>
      <c r="U188" s="257" t="str">
        <f t="shared" si="51"/>
        <v/>
      </c>
      <c r="W188" s="257" t="str">
        <f t="shared" si="52"/>
        <v/>
      </c>
      <c r="Y188" s="257" t="str">
        <f t="shared" si="53"/>
        <v/>
      </c>
      <c r="AA188" s="257" t="str">
        <f t="shared" si="54"/>
        <v/>
      </c>
      <c r="AC188" s="257" t="str">
        <f t="shared" si="55"/>
        <v/>
      </c>
      <c r="AE188" s="257" t="str">
        <f t="shared" si="56"/>
        <v/>
      </c>
      <c r="AG188" s="257" t="str">
        <f t="shared" si="57"/>
        <v/>
      </c>
      <c r="AI188" s="257" t="str">
        <f t="shared" si="58"/>
        <v/>
      </c>
      <c r="AK188" s="257" t="str">
        <f t="shared" si="59"/>
        <v/>
      </c>
      <c r="AM188" s="257" t="str">
        <f t="shared" si="60"/>
        <v/>
      </c>
      <c r="AO188" s="257" t="str">
        <f t="shared" si="61"/>
        <v/>
      </c>
      <c r="AQ188" s="257" t="str">
        <f t="shared" si="62"/>
        <v/>
      </c>
    </row>
    <row r="189" spans="5:43">
      <c r="E189" s="257" t="str">
        <f t="shared" si="65"/>
        <v/>
      </c>
      <c r="G189" s="257" t="str">
        <f t="shared" si="65"/>
        <v/>
      </c>
      <c r="I189" s="257" t="str">
        <f t="shared" si="45"/>
        <v/>
      </c>
      <c r="K189" s="257" t="str">
        <f t="shared" si="46"/>
        <v/>
      </c>
      <c r="M189" s="257" t="str">
        <f t="shared" si="47"/>
        <v/>
      </c>
      <c r="O189" s="257" t="str">
        <f t="shared" si="48"/>
        <v/>
      </c>
      <c r="Q189" s="257" t="str">
        <f t="shared" si="49"/>
        <v/>
      </c>
      <c r="S189" s="257" t="str">
        <f t="shared" si="50"/>
        <v/>
      </c>
      <c r="U189" s="257" t="str">
        <f t="shared" si="51"/>
        <v/>
      </c>
      <c r="W189" s="257" t="str">
        <f t="shared" si="52"/>
        <v/>
      </c>
      <c r="Y189" s="257" t="str">
        <f t="shared" si="53"/>
        <v/>
      </c>
      <c r="AA189" s="257" t="str">
        <f t="shared" si="54"/>
        <v/>
      </c>
      <c r="AC189" s="257" t="str">
        <f t="shared" si="55"/>
        <v/>
      </c>
      <c r="AE189" s="257" t="str">
        <f t="shared" si="56"/>
        <v/>
      </c>
      <c r="AG189" s="257" t="str">
        <f t="shared" si="57"/>
        <v/>
      </c>
      <c r="AI189" s="257" t="str">
        <f t="shared" si="58"/>
        <v/>
      </c>
      <c r="AK189" s="257" t="str">
        <f t="shared" si="59"/>
        <v/>
      </c>
      <c r="AM189" s="257" t="str">
        <f t="shared" si="60"/>
        <v/>
      </c>
      <c r="AO189" s="257" t="str">
        <f t="shared" si="61"/>
        <v/>
      </c>
      <c r="AQ189" s="257" t="str">
        <f t="shared" si="62"/>
        <v/>
      </c>
    </row>
    <row r="190" spans="5:43">
      <c r="E190" s="257" t="str">
        <f t="shared" si="65"/>
        <v/>
      </c>
      <c r="G190" s="257" t="str">
        <f t="shared" si="65"/>
        <v/>
      </c>
      <c r="I190" s="257" t="str">
        <f t="shared" si="45"/>
        <v/>
      </c>
      <c r="K190" s="257" t="str">
        <f t="shared" si="46"/>
        <v/>
      </c>
      <c r="M190" s="257" t="str">
        <f t="shared" si="47"/>
        <v/>
      </c>
      <c r="O190" s="257" t="str">
        <f t="shared" si="48"/>
        <v/>
      </c>
      <c r="Q190" s="257" t="str">
        <f t="shared" si="49"/>
        <v/>
      </c>
      <c r="S190" s="257" t="str">
        <f t="shared" si="50"/>
        <v/>
      </c>
      <c r="U190" s="257" t="str">
        <f t="shared" si="51"/>
        <v/>
      </c>
      <c r="W190" s="257" t="str">
        <f t="shared" si="52"/>
        <v/>
      </c>
      <c r="Y190" s="257" t="str">
        <f t="shared" si="53"/>
        <v/>
      </c>
      <c r="AA190" s="257" t="str">
        <f t="shared" si="54"/>
        <v/>
      </c>
      <c r="AC190" s="257" t="str">
        <f t="shared" si="55"/>
        <v/>
      </c>
      <c r="AE190" s="257" t="str">
        <f t="shared" si="56"/>
        <v/>
      </c>
      <c r="AG190" s="257" t="str">
        <f t="shared" si="57"/>
        <v/>
      </c>
      <c r="AI190" s="257" t="str">
        <f t="shared" si="58"/>
        <v/>
      </c>
      <c r="AK190" s="257" t="str">
        <f t="shared" si="59"/>
        <v/>
      </c>
      <c r="AM190" s="257" t="str">
        <f t="shared" si="60"/>
        <v/>
      </c>
      <c r="AO190" s="257" t="str">
        <f t="shared" si="61"/>
        <v/>
      </c>
      <c r="AQ190" s="257" t="str">
        <f t="shared" si="62"/>
        <v/>
      </c>
    </row>
    <row r="191" spans="5:43">
      <c r="E191" s="257" t="str">
        <f t="shared" si="65"/>
        <v/>
      </c>
      <c r="G191" s="257" t="str">
        <f t="shared" si="65"/>
        <v/>
      </c>
      <c r="I191" s="257" t="str">
        <f t="shared" si="45"/>
        <v/>
      </c>
      <c r="K191" s="257" t="str">
        <f t="shared" si="46"/>
        <v/>
      </c>
      <c r="M191" s="257" t="str">
        <f t="shared" si="47"/>
        <v/>
      </c>
      <c r="O191" s="257" t="str">
        <f t="shared" si="48"/>
        <v/>
      </c>
      <c r="Q191" s="257" t="str">
        <f t="shared" si="49"/>
        <v/>
      </c>
      <c r="S191" s="257" t="str">
        <f t="shared" si="50"/>
        <v/>
      </c>
      <c r="U191" s="257" t="str">
        <f t="shared" si="51"/>
        <v/>
      </c>
      <c r="W191" s="257" t="str">
        <f t="shared" si="52"/>
        <v/>
      </c>
      <c r="Y191" s="257" t="str">
        <f t="shared" si="53"/>
        <v/>
      </c>
      <c r="AA191" s="257" t="str">
        <f t="shared" si="54"/>
        <v/>
      </c>
      <c r="AC191" s="257" t="str">
        <f t="shared" si="55"/>
        <v/>
      </c>
      <c r="AE191" s="257" t="str">
        <f t="shared" si="56"/>
        <v/>
      </c>
      <c r="AG191" s="257" t="str">
        <f t="shared" si="57"/>
        <v/>
      </c>
      <c r="AI191" s="257" t="str">
        <f t="shared" si="58"/>
        <v/>
      </c>
      <c r="AK191" s="257" t="str">
        <f t="shared" si="59"/>
        <v/>
      </c>
      <c r="AM191" s="257" t="str">
        <f t="shared" si="60"/>
        <v/>
      </c>
      <c r="AO191" s="257" t="str">
        <f t="shared" si="61"/>
        <v/>
      </c>
      <c r="AQ191" s="257" t="str">
        <f t="shared" si="62"/>
        <v/>
      </c>
    </row>
    <row r="192" spans="5:43">
      <c r="E192" s="257" t="str">
        <f t="shared" si="65"/>
        <v/>
      </c>
      <c r="G192" s="257" t="str">
        <f t="shared" si="65"/>
        <v/>
      </c>
      <c r="I192" s="257" t="str">
        <f t="shared" si="45"/>
        <v/>
      </c>
      <c r="K192" s="257" t="str">
        <f t="shared" si="46"/>
        <v/>
      </c>
      <c r="M192" s="257" t="str">
        <f t="shared" si="47"/>
        <v/>
      </c>
      <c r="O192" s="257" t="str">
        <f t="shared" si="48"/>
        <v/>
      </c>
      <c r="Q192" s="257" t="str">
        <f t="shared" si="49"/>
        <v/>
      </c>
      <c r="S192" s="257" t="str">
        <f t="shared" si="50"/>
        <v/>
      </c>
      <c r="U192" s="257" t="str">
        <f t="shared" si="51"/>
        <v/>
      </c>
      <c r="W192" s="257" t="str">
        <f t="shared" si="52"/>
        <v/>
      </c>
      <c r="Y192" s="257" t="str">
        <f t="shared" si="53"/>
        <v/>
      </c>
      <c r="AA192" s="257" t="str">
        <f t="shared" si="54"/>
        <v/>
      </c>
      <c r="AC192" s="257" t="str">
        <f t="shared" si="55"/>
        <v/>
      </c>
      <c r="AE192" s="257" t="str">
        <f t="shared" si="56"/>
        <v/>
      </c>
      <c r="AG192" s="257" t="str">
        <f t="shared" si="57"/>
        <v/>
      </c>
      <c r="AI192" s="257" t="str">
        <f t="shared" si="58"/>
        <v/>
      </c>
      <c r="AK192" s="257" t="str">
        <f t="shared" si="59"/>
        <v/>
      </c>
      <c r="AM192" s="257" t="str">
        <f t="shared" si="60"/>
        <v/>
      </c>
      <c r="AO192" s="257" t="str">
        <f t="shared" si="61"/>
        <v/>
      </c>
      <c r="AQ192" s="257" t="str">
        <f t="shared" si="62"/>
        <v/>
      </c>
    </row>
    <row r="193" spans="5:43">
      <c r="E193" s="257" t="str">
        <f t="shared" si="65"/>
        <v/>
      </c>
      <c r="G193" s="257" t="str">
        <f t="shared" si="65"/>
        <v/>
      </c>
      <c r="I193" s="257" t="str">
        <f t="shared" si="45"/>
        <v/>
      </c>
      <c r="K193" s="257" t="str">
        <f t="shared" si="46"/>
        <v/>
      </c>
      <c r="M193" s="257" t="str">
        <f t="shared" si="47"/>
        <v/>
      </c>
      <c r="O193" s="257" t="str">
        <f t="shared" si="48"/>
        <v/>
      </c>
      <c r="Q193" s="257" t="str">
        <f t="shared" si="49"/>
        <v/>
      </c>
      <c r="S193" s="257" t="str">
        <f t="shared" si="50"/>
        <v/>
      </c>
      <c r="U193" s="257" t="str">
        <f t="shared" si="51"/>
        <v/>
      </c>
      <c r="W193" s="257" t="str">
        <f t="shared" si="52"/>
        <v/>
      </c>
      <c r="Y193" s="257" t="str">
        <f t="shared" si="53"/>
        <v/>
      </c>
      <c r="AA193" s="257" t="str">
        <f t="shared" si="54"/>
        <v/>
      </c>
      <c r="AC193" s="257" t="str">
        <f t="shared" si="55"/>
        <v/>
      </c>
      <c r="AE193" s="257" t="str">
        <f t="shared" si="56"/>
        <v/>
      </c>
      <c r="AG193" s="257" t="str">
        <f t="shared" si="57"/>
        <v/>
      </c>
      <c r="AI193" s="257" t="str">
        <f t="shared" si="58"/>
        <v/>
      </c>
      <c r="AK193" s="257" t="str">
        <f t="shared" si="59"/>
        <v/>
      </c>
      <c r="AM193" s="257" t="str">
        <f t="shared" si="60"/>
        <v/>
      </c>
      <c r="AO193" s="257" t="str">
        <f t="shared" si="61"/>
        <v/>
      </c>
      <c r="AQ193" s="257" t="str">
        <f t="shared" si="62"/>
        <v/>
      </c>
    </row>
    <row r="194" spans="5:43">
      <c r="E194" s="257" t="str">
        <f t="shared" si="65"/>
        <v/>
      </c>
      <c r="G194" s="257" t="str">
        <f t="shared" si="65"/>
        <v/>
      </c>
      <c r="I194" s="257" t="str">
        <f t="shared" si="45"/>
        <v/>
      </c>
      <c r="K194" s="257" t="str">
        <f t="shared" si="46"/>
        <v/>
      </c>
      <c r="M194" s="257" t="str">
        <f t="shared" si="47"/>
        <v/>
      </c>
      <c r="O194" s="257" t="str">
        <f t="shared" si="48"/>
        <v/>
      </c>
      <c r="Q194" s="257" t="str">
        <f t="shared" si="49"/>
        <v/>
      </c>
      <c r="S194" s="257" t="str">
        <f t="shared" si="50"/>
        <v/>
      </c>
      <c r="U194" s="257" t="str">
        <f t="shared" si="51"/>
        <v/>
      </c>
      <c r="W194" s="257" t="str">
        <f t="shared" si="52"/>
        <v/>
      </c>
      <c r="Y194" s="257" t="str">
        <f t="shared" si="53"/>
        <v/>
      </c>
      <c r="AA194" s="257" t="str">
        <f t="shared" si="54"/>
        <v/>
      </c>
      <c r="AC194" s="257" t="str">
        <f t="shared" si="55"/>
        <v/>
      </c>
      <c r="AE194" s="257" t="str">
        <f t="shared" si="56"/>
        <v/>
      </c>
      <c r="AG194" s="257" t="str">
        <f t="shared" si="57"/>
        <v/>
      </c>
      <c r="AI194" s="257" t="str">
        <f t="shared" si="58"/>
        <v/>
      </c>
      <c r="AK194" s="257" t="str">
        <f t="shared" si="59"/>
        <v/>
      </c>
      <c r="AM194" s="257" t="str">
        <f t="shared" si="60"/>
        <v/>
      </c>
      <c r="AO194" s="257" t="str">
        <f t="shared" si="61"/>
        <v/>
      </c>
      <c r="AQ194" s="257" t="str">
        <f t="shared" si="62"/>
        <v/>
      </c>
    </row>
    <row r="195" spans="5:43">
      <c r="E195" s="257" t="str">
        <f t="shared" si="65"/>
        <v/>
      </c>
      <c r="G195" s="257" t="str">
        <f t="shared" si="65"/>
        <v/>
      </c>
      <c r="I195" s="257" t="str">
        <f t="shared" si="45"/>
        <v/>
      </c>
      <c r="K195" s="257" t="str">
        <f t="shared" si="46"/>
        <v/>
      </c>
      <c r="M195" s="257" t="str">
        <f t="shared" si="47"/>
        <v/>
      </c>
      <c r="O195" s="257" t="str">
        <f t="shared" si="48"/>
        <v/>
      </c>
      <c r="Q195" s="257" t="str">
        <f t="shared" si="49"/>
        <v/>
      </c>
      <c r="S195" s="257" t="str">
        <f t="shared" si="50"/>
        <v/>
      </c>
      <c r="U195" s="257" t="str">
        <f t="shared" si="51"/>
        <v/>
      </c>
      <c r="W195" s="257" t="str">
        <f t="shared" si="52"/>
        <v/>
      </c>
      <c r="Y195" s="257" t="str">
        <f t="shared" si="53"/>
        <v/>
      </c>
      <c r="AA195" s="257" t="str">
        <f t="shared" si="54"/>
        <v/>
      </c>
      <c r="AC195" s="257" t="str">
        <f t="shared" si="55"/>
        <v/>
      </c>
      <c r="AE195" s="257" t="str">
        <f t="shared" si="56"/>
        <v/>
      </c>
      <c r="AG195" s="257" t="str">
        <f t="shared" si="57"/>
        <v/>
      </c>
      <c r="AI195" s="257" t="str">
        <f t="shared" si="58"/>
        <v/>
      </c>
      <c r="AK195" s="257" t="str">
        <f t="shared" si="59"/>
        <v/>
      </c>
      <c r="AM195" s="257" t="str">
        <f t="shared" si="60"/>
        <v/>
      </c>
      <c r="AO195" s="257" t="str">
        <f t="shared" si="61"/>
        <v/>
      </c>
      <c r="AQ195" s="257" t="str">
        <f t="shared" si="62"/>
        <v/>
      </c>
    </row>
    <row r="196" spans="5:43">
      <c r="E196" s="257" t="str">
        <f t="shared" si="65"/>
        <v/>
      </c>
      <c r="G196" s="257" t="str">
        <f t="shared" si="65"/>
        <v/>
      </c>
      <c r="I196" s="257" t="str">
        <f t="shared" si="45"/>
        <v/>
      </c>
      <c r="K196" s="257" t="str">
        <f t="shared" si="46"/>
        <v/>
      </c>
      <c r="M196" s="257" t="str">
        <f t="shared" si="47"/>
        <v/>
      </c>
      <c r="O196" s="257" t="str">
        <f t="shared" si="48"/>
        <v/>
      </c>
      <c r="Q196" s="257" t="str">
        <f t="shared" si="49"/>
        <v/>
      </c>
      <c r="S196" s="257" t="str">
        <f t="shared" si="50"/>
        <v/>
      </c>
      <c r="U196" s="257" t="str">
        <f t="shared" si="51"/>
        <v/>
      </c>
      <c r="W196" s="257" t="str">
        <f t="shared" si="52"/>
        <v/>
      </c>
      <c r="Y196" s="257" t="str">
        <f t="shared" si="53"/>
        <v/>
      </c>
      <c r="AA196" s="257" t="str">
        <f t="shared" si="54"/>
        <v/>
      </c>
      <c r="AC196" s="257" t="str">
        <f t="shared" si="55"/>
        <v/>
      </c>
      <c r="AE196" s="257" t="str">
        <f t="shared" si="56"/>
        <v/>
      </c>
      <c r="AG196" s="257" t="str">
        <f t="shared" si="57"/>
        <v/>
      </c>
      <c r="AI196" s="257" t="str">
        <f t="shared" si="58"/>
        <v/>
      </c>
      <c r="AK196" s="257" t="str">
        <f t="shared" si="59"/>
        <v/>
      </c>
      <c r="AM196" s="257" t="str">
        <f t="shared" si="60"/>
        <v/>
      </c>
      <c r="AO196" s="257" t="str">
        <f t="shared" si="61"/>
        <v/>
      </c>
      <c r="AQ196" s="257" t="str">
        <f t="shared" si="62"/>
        <v/>
      </c>
    </row>
    <row r="197" spans="5:43">
      <c r="E197" s="257" t="str">
        <f t="shared" si="65"/>
        <v/>
      </c>
      <c r="G197" s="257" t="str">
        <f t="shared" si="65"/>
        <v/>
      </c>
      <c r="I197" s="257" t="str">
        <f t="shared" si="45"/>
        <v/>
      </c>
      <c r="K197" s="257" t="str">
        <f t="shared" si="46"/>
        <v/>
      </c>
      <c r="M197" s="257" t="str">
        <f t="shared" si="47"/>
        <v/>
      </c>
      <c r="O197" s="257" t="str">
        <f t="shared" si="48"/>
        <v/>
      </c>
      <c r="Q197" s="257" t="str">
        <f t="shared" si="49"/>
        <v/>
      </c>
      <c r="S197" s="257" t="str">
        <f t="shared" si="50"/>
        <v/>
      </c>
      <c r="U197" s="257" t="str">
        <f t="shared" si="51"/>
        <v/>
      </c>
      <c r="W197" s="257" t="str">
        <f t="shared" si="52"/>
        <v/>
      </c>
      <c r="Y197" s="257" t="str">
        <f t="shared" si="53"/>
        <v/>
      </c>
      <c r="AA197" s="257" t="str">
        <f t="shared" si="54"/>
        <v/>
      </c>
      <c r="AC197" s="257" t="str">
        <f t="shared" si="55"/>
        <v/>
      </c>
      <c r="AE197" s="257" t="str">
        <f t="shared" si="56"/>
        <v/>
      </c>
      <c r="AG197" s="257" t="str">
        <f t="shared" si="57"/>
        <v/>
      </c>
      <c r="AI197" s="257" t="str">
        <f t="shared" si="58"/>
        <v/>
      </c>
      <c r="AK197" s="257" t="str">
        <f t="shared" si="59"/>
        <v/>
      </c>
      <c r="AM197" s="257" t="str">
        <f t="shared" si="60"/>
        <v/>
      </c>
      <c r="AO197" s="257" t="str">
        <f t="shared" si="61"/>
        <v/>
      </c>
      <c r="AQ197" s="257" t="str">
        <f t="shared" si="62"/>
        <v/>
      </c>
    </row>
    <row r="198" spans="5:43">
      <c r="E198" s="257" t="str">
        <f t="shared" si="65"/>
        <v/>
      </c>
      <c r="G198" s="257" t="str">
        <f t="shared" si="65"/>
        <v/>
      </c>
      <c r="I198" s="257" t="str">
        <f t="shared" si="45"/>
        <v/>
      </c>
      <c r="K198" s="257" t="str">
        <f t="shared" si="46"/>
        <v/>
      </c>
      <c r="M198" s="257" t="str">
        <f t="shared" si="47"/>
        <v/>
      </c>
      <c r="O198" s="257" t="str">
        <f t="shared" si="48"/>
        <v/>
      </c>
      <c r="Q198" s="257" t="str">
        <f t="shared" si="49"/>
        <v/>
      </c>
      <c r="S198" s="257" t="str">
        <f t="shared" si="50"/>
        <v/>
      </c>
      <c r="U198" s="257" t="str">
        <f t="shared" si="51"/>
        <v/>
      </c>
      <c r="W198" s="257" t="str">
        <f t="shared" si="52"/>
        <v/>
      </c>
      <c r="Y198" s="257" t="str">
        <f t="shared" si="53"/>
        <v/>
      </c>
      <c r="AA198" s="257" t="str">
        <f t="shared" si="54"/>
        <v/>
      </c>
      <c r="AC198" s="257" t="str">
        <f t="shared" si="55"/>
        <v/>
      </c>
      <c r="AE198" s="257" t="str">
        <f t="shared" si="56"/>
        <v/>
      </c>
      <c r="AG198" s="257" t="str">
        <f t="shared" si="57"/>
        <v/>
      </c>
      <c r="AI198" s="257" t="str">
        <f t="shared" si="58"/>
        <v/>
      </c>
      <c r="AK198" s="257" t="str">
        <f t="shared" si="59"/>
        <v/>
      </c>
      <c r="AM198" s="257" t="str">
        <f t="shared" si="60"/>
        <v/>
      </c>
      <c r="AO198" s="257" t="str">
        <f t="shared" si="61"/>
        <v/>
      </c>
      <c r="AQ198" s="257" t="str">
        <f t="shared" si="62"/>
        <v/>
      </c>
    </row>
    <row r="199" spans="5:43">
      <c r="E199" s="257" t="str">
        <f t="shared" si="65"/>
        <v/>
      </c>
      <c r="G199" s="257" t="str">
        <f t="shared" si="65"/>
        <v/>
      </c>
      <c r="I199" s="257" t="str">
        <f t="shared" si="45"/>
        <v/>
      </c>
      <c r="K199" s="257" t="str">
        <f t="shared" si="46"/>
        <v/>
      </c>
      <c r="M199" s="257" t="str">
        <f t="shared" si="47"/>
        <v/>
      </c>
      <c r="O199" s="257" t="str">
        <f t="shared" si="48"/>
        <v/>
      </c>
      <c r="Q199" s="257" t="str">
        <f t="shared" si="49"/>
        <v/>
      </c>
      <c r="S199" s="257" t="str">
        <f t="shared" si="50"/>
        <v/>
      </c>
      <c r="U199" s="257" t="str">
        <f t="shared" si="51"/>
        <v/>
      </c>
      <c r="W199" s="257" t="str">
        <f t="shared" si="52"/>
        <v/>
      </c>
      <c r="Y199" s="257" t="str">
        <f t="shared" si="53"/>
        <v/>
      </c>
      <c r="AA199" s="257" t="str">
        <f t="shared" si="54"/>
        <v/>
      </c>
      <c r="AC199" s="257" t="str">
        <f t="shared" si="55"/>
        <v/>
      </c>
      <c r="AE199" s="257" t="str">
        <f t="shared" si="56"/>
        <v/>
      </c>
      <c r="AG199" s="257" t="str">
        <f t="shared" si="57"/>
        <v/>
      </c>
      <c r="AI199" s="257" t="str">
        <f t="shared" si="58"/>
        <v/>
      </c>
      <c r="AK199" s="257" t="str">
        <f t="shared" si="59"/>
        <v/>
      </c>
      <c r="AM199" s="257" t="str">
        <f t="shared" si="60"/>
        <v/>
      </c>
      <c r="AO199" s="257" t="str">
        <f t="shared" si="61"/>
        <v/>
      </c>
      <c r="AQ199" s="257" t="str">
        <f t="shared" si="62"/>
        <v/>
      </c>
    </row>
    <row r="200" spans="5:43">
      <c r="E200" s="257" t="str">
        <f t="shared" si="65"/>
        <v/>
      </c>
      <c r="G200" s="257" t="str">
        <f t="shared" si="65"/>
        <v/>
      </c>
      <c r="I200" s="257" t="str">
        <f t="shared" si="45"/>
        <v/>
      </c>
      <c r="K200" s="257" t="str">
        <f t="shared" si="46"/>
        <v/>
      </c>
      <c r="M200" s="257" t="str">
        <f t="shared" si="47"/>
        <v/>
      </c>
      <c r="O200" s="257" t="str">
        <f t="shared" si="48"/>
        <v/>
      </c>
      <c r="Q200" s="257" t="str">
        <f t="shared" si="49"/>
        <v/>
      </c>
      <c r="S200" s="257" t="str">
        <f t="shared" si="50"/>
        <v/>
      </c>
      <c r="U200" s="257" t="str">
        <f t="shared" si="51"/>
        <v/>
      </c>
      <c r="W200" s="257" t="str">
        <f t="shared" si="52"/>
        <v/>
      </c>
      <c r="Y200" s="257" t="str">
        <f t="shared" si="53"/>
        <v/>
      </c>
      <c r="AA200" s="257" t="str">
        <f t="shared" si="54"/>
        <v/>
      </c>
      <c r="AC200" s="257" t="str">
        <f t="shared" si="55"/>
        <v/>
      </c>
      <c r="AE200" s="257" t="str">
        <f t="shared" si="56"/>
        <v/>
      </c>
      <c r="AG200" s="257" t="str">
        <f t="shared" si="57"/>
        <v/>
      </c>
      <c r="AI200" s="257" t="str">
        <f t="shared" si="58"/>
        <v/>
      </c>
      <c r="AK200" s="257" t="str">
        <f t="shared" si="59"/>
        <v/>
      </c>
      <c r="AM200" s="257" t="str">
        <f t="shared" si="60"/>
        <v/>
      </c>
      <c r="AO200" s="257" t="str">
        <f t="shared" si="61"/>
        <v/>
      </c>
      <c r="AQ200" s="257" t="str">
        <f t="shared" si="62"/>
        <v/>
      </c>
    </row>
    <row r="201" spans="5:43">
      <c r="E201" s="257" t="str">
        <f t="shared" si="65"/>
        <v/>
      </c>
      <c r="G201" s="257" t="str">
        <f t="shared" si="65"/>
        <v/>
      </c>
      <c r="I201" s="257" t="str">
        <f t="shared" si="45"/>
        <v/>
      </c>
      <c r="K201" s="257" t="str">
        <f t="shared" si="46"/>
        <v/>
      </c>
      <c r="M201" s="257" t="str">
        <f t="shared" si="47"/>
        <v/>
      </c>
      <c r="O201" s="257" t="str">
        <f t="shared" si="48"/>
        <v/>
      </c>
      <c r="Q201" s="257" t="str">
        <f t="shared" si="49"/>
        <v/>
      </c>
      <c r="S201" s="257" t="str">
        <f t="shared" si="50"/>
        <v/>
      </c>
      <c r="U201" s="257" t="str">
        <f t="shared" si="51"/>
        <v/>
      </c>
      <c r="W201" s="257" t="str">
        <f t="shared" si="52"/>
        <v/>
      </c>
      <c r="Y201" s="257" t="str">
        <f t="shared" si="53"/>
        <v/>
      </c>
      <c r="AA201" s="257" t="str">
        <f t="shared" si="54"/>
        <v/>
      </c>
      <c r="AC201" s="257" t="str">
        <f t="shared" si="55"/>
        <v/>
      </c>
      <c r="AE201" s="257" t="str">
        <f t="shared" si="56"/>
        <v/>
      </c>
      <c r="AG201" s="257" t="str">
        <f t="shared" si="57"/>
        <v/>
      </c>
      <c r="AI201" s="257" t="str">
        <f t="shared" si="58"/>
        <v/>
      </c>
      <c r="AK201" s="257" t="str">
        <f t="shared" si="59"/>
        <v/>
      </c>
      <c r="AM201" s="257" t="str">
        <f t="shared" si="60"/>
        <v/>
      </c>
      <c r="AO201" s="257" t="str">
        <f t="shared" si="61"/>
        <v/>
      </c>
      <c r="AQ201" s="257" t="str">
        <f t="shared" si="62"/>
        <v/>
      </c>
    </row>
    <row r="202" spans="5:43">
      <c r="E202" s="257" t="str">
        <f t="shared" si="65"/>
        <v/>
      </c>
      <c r="G202" s="257" t="str">
        <f t="shared" si="65"/>
        <v/>
      </c>
      <c r="I202" s="257" t="str">
        <f t="shared" si="45"/>
        <v/>
      </c>
      <c r="K202" s="257" t="str">
        <f t="shared" si="46"/>
        <v/>
      </c>
      <c r="M202" s="257" t="str">
        <f t="shared" si="47"/>
        <v/>
      </c>
      <c r="O202" s="257" t="str">
        <f t="shared" si="48"/>
        <v/>
      </c>
      <c r="Q202" s="257" t="str">
        <f t="shared" si="49"/>
        <v/>
      </c>
      <c r="S202" s="257" t="str">
        <f t="shared" si="50"/>
        <v/>
      </c>
      <c r="U202" s="257" t="str">
        <f t="shared" si="51"/>
        <v/>
      </c>
      <c r="W202" s="257" t="str">
        <f t="shared" si="52"/>
        <v/>
      </c>
      <c r="Y202" s="257" t="str">
        <f t="shared" si="53"/>
        <v/>
      </c>
      <c r="AA202" s="257" t="str">
        <f t="shared" si="54"/>
        <v/>
      </c>
      <c r="AC202" s="257" t="str">
        <f t="shared" si="55"/>
        <v/>
      </c>
      <c r="AE202" s="257" t="str">
        <f t="shared" si="56"/>
        <v/>
      </c>
      <c r="AG202" s="257" t="str">
        <f t="shared" si="57"/>
        <v/>
      </c>
      <c r="AI202" s="257" t="str">
        <f t="shared" si="58"/>
        <v/>
      </c>
      <c r="AK202" s="257" t="str">
        <f t="shared" si="59"/>
        <v/>
      </c>
      <c r="AM202" s="257" t="str">
        <f t="shared" si="60"/>
        <v/>
      </c>
      <c r="AO202" s="257" t="str">
        <f t="shared" si="61"/>
        <v/>
      </c>
      <c r="AQ202" s="257" t="str">
        <f t="shared" si="62"/>
        <v/>
      </c>
    </row>
    <row r="203" spans="5:43">
      <c r="E203" s="257" t="str">
        <f t="shared" si="65"/>
        <v/>
      </c>
      <c r="G203" s="257" t="str">
        <f t="shared" si="65"/>
        <v/>
      </c>
      <c r="I203" s="257" t="str">
        <f t="shared" si="45"/>
        <v/>
      </c>
      <c r="K203" s="257" t="str">
        <f t="shared" si="46"/>
        <v/>
      </c>
      <c r="M203" s="257" t="str">
        <f t="shared" si="47"/>
        <v/>
      </c>
      <c r="O203" s="257" t="str">
        <f t="shared" si="48"/>
        <v/>
      </c>
      <c r="Q203" s="257" t="str">
        <f t="shared" si="49"/>
        <v/>
      </c>
      <c r="S203" s="257" t="str">
        <f t="shared" si="50"/>
        <v/>
      </c>
      <c r="U203" s="257" t="str">
        <f t="shared" si="51"/>
        <v/>
      </c>
      <c r="W203" s="257" t="str">
        <f t="shared" si="52"/>
        <v/>
      </c>
      <c r="Y203" s="257" t="str">
        <f t="shared" si="53"/>
        <v/>
      </c>
      <c r="AA203" s="257" t="str">
        <f t="shared" si="54"/>
        <v/>
      </c>
      <c r="AC203" s="257" t="str">
        <f t="shared" si="55"/>
        <v/>
      </c>
      <c r="AE203" s="257" t="str">
        <f t="shared" si="56"/>
        <v/>
      </c>
      <c r="AG203" s="257" t="str">
        <f t="shared" si="57"/>
        <v/>
      </c>
      <c r="AI203" s="257" t="str">
        <f t="shared" si="58"/>
        <v/>
      </c>
      <c r="AK203" s="257" t="str">
        <f t="shared" si="59"/>
        <v/>
      </c>
      <c r="AM203" s="257" t="str">
        <f t="shared" si="60"/>
        <v/>
      </c>
      <c r="AO203" s="257" t="str">
        <f t="shared" si="61"/>
        <v/>
      </c>
      <c r="AQ203" s="257" t="str">
        <f t="shared" si="62"/>
        <v/>
      </c>
    </row>
    <row r="204" spans="5:43">
      <c r="E204" s="257" t="str">
        <f t="shared" ref="E204:G219" si="66">IF(OR($B204=0,D204=0),"",D204/$B204)</f>
        <v/>
      </c>
      <c r="G204" s="257" t="str">
        <f t="shared" si="66"/>
        <v/>
      </c>
      <c r="I204" s="257" t="str">
        <f t="shared" ref="I204:I267" si="67">IF(OR($B204=0,H204=0),"",H204/$B204)</f>
        <v/>
      </c>
      <c r="K204" s="257" t="str">
        <f t="shared" ref="K204:K267" si="68">IF(OR($B204=0,J204=0),"",J204/$B204)</f>
        <v/>
      </c>
      <c r="M204" s="257" t="str">
        <f t="shared" ref="M204:M267" si="69">IF(OR($B204=0,L204=0),"",L204/$B204)</f>
        <v/>
      </c>
      <c r="O204" s="257" t="str">
        <f t="shared" ref="O204:O267" si="70">IF(OR($B204=0,N204=0),"",N204/$B204)</f>
        <v/>
      </c>
      <c r="Q204" s="257" t="str">
        <f t="shared" ref="Q204:Q267" si="71">IF(OR($B204=0,P204=0),"",P204/$B204)</f>
        <v/>
      </c>
      <c r="S204" s="257" t="str">
        <f t="shared" ref="S204:S267" si="72">IF(OR($B204=0,R204=0),"",R204/$B204)</f>
        <v/>
      </c>
      <c r="U204" s="257" t="str">
        <f t="shared" ref="U204:U267" si="73">IF(OR($B204=0,T204=0),"",T204/$B204)</f>
        <v/>
      </c>
      <c r="W204" s="257" t="str">
        <f t="shared" ref="W204:W267" si="74">IF(OR($B204=0,V204=0),"",V204/$B204)</f>
        <v/>
      </c>
      <c r="Y204" s="257" t="str">
        <f t="shared" ref="Y204:Y267" si="75">IF(OR($B204=0,X204=0),"",X204/$B204)</f>
        <v/>
      </c>
      <c r="AA204" s="257" t="str">
        <f t="shared" ref="AA204:AA267" si="76">IF(OR($B204=0,Z204=0),"",Z204/$B204)</f>
        <v/>
      </c>
      <c r="AC204" s="257" t="str">
        <f t="shared" ref="AC204:AC267" si="77">IF(OR($B204=0,AB204=0),"",AB204/$B204)</f>
        <v/>
      </c>
      <c r="AE204" s="257" t="str">
        <f t="shared" ref="AE204:AE267" si="78">IF(OR($B204=0,AD204=0),"",AD204/$B204)</f>
        <v/>
      </c>
      <c r="AG204" s="257" t="str">
        <f t="shared" ref="AG204:AG267" si="79">IF(OR($B204=0,AF204=0),"",AF204/$B204)</f>
        <v/>
      </c>
      <c r="AI204" s="257" t="str">
        <f t="shared" ref="AI204:AI267" si="80">IF(OR($B204=0,AH204=0),"",AH204/$B204)</f>
        <v/>
      </c>
      <c r="AK204" s="257" t="str">
        <f t="shared" ref="AK204:AK267" si="81">IF(OR($B204=0,AJ204=0),"",AJ204/$B204)</f>
        <v/>
      </c>
      <c r="AM204" s="257" t="str">
        <f t="shared" ref="AM204:AM267" si="82">IF(OR($B204=0,AL204=0),"",AL204/$B204)</f>
        <v/>
      </c>
      <c r="AO204" s="257" t="str">
        <f t="shared" ref="AO204:AO267" si="83">IF(OR($B204=0,AN204=0),"",AN204/$B204)</f>
        <v/>
      </c>
      <c r="AQ204" s="257" t="str">
        <f t="shared" ref="AQ204:AQ267" si="84">IF(OR($B204=0,AP204=0),"",AP204/$B204)</f>
        <v/>
      </c>
    </row>
    <row r="205" spans="5:43">
      <c r="E205" s="257" t="str">
        <f t="shared" si="66"/>
        <v/>
      </c>
      <c r="G205" s="257" t="str">
        <f t="shared" si="66"/>
        <v/>
      </c>
      <c r="I205" s="257" t="str">
        <f t="shared" si="67"/>
        <v/>
      </c>
      <c r="K205" s="257" t="str">
        <f t="shared" si="68"/>
        <v/>
      </c>
      <c r="M205" s="257" t="str">
        <f t="shared" si="69"/>
        <v/>
      </c>
      <c r="O205" s="257" t="str">
        <f t="shared" si="70"/>
        <v/>
      </c>
      <c r="Q205" s="257" t="str">
        <f t="shared" si="71"/>
        <v/>
      </c>
      <c r="S205" s="257" t="str">
        <f t="shared" si="72"/>
        <v/>
      </c>
      <c r="U205" s="257" t="str">
        <f t="shared" si="73"/>
        <v/>
      </c>
      <c r="W205" s="257" t="str">
        <f t="shared" si="74"/>
        <v/>
      </c>
      <c r="Y205" s="257" t="str">
        <f t="shared" si="75"/>
        <v/>
      </c>
      <c r="AA205" s="257" t="str">
        <f t="shared" si="76"/>
        <v/>
      </c>
      <c r="AC205" s="257" t="str">
        <f t="shared" si="77"/>
        <v/>
      </c>
      <c r="AE205" s="257" t="str">
        <f t="shared" si="78"/>
        <v/>
      </c>
      <c r="AG205" s="257" t="str">
        <f t="shared" si="79"/>
        <v/>
      </c>
      <c r="AI205" s="257" t="str">
        <f t="shared" si="80"/>
        <v/>
      </c>
      <c r="AK205" s="257" t="str">
        <f t="shared" si="81"/>
        <v/>
      </c>
      <c r="AM205" s="257" t="str">
        <f t="shared" si="82"/>
        <v/>
      </c>
      <c r="AO205" s="257" t="str">
        <f t="shared" si="83"/>
        <v/>
      </c>
      <c r="AQ205" s="257" t="str">
        <f t="shared" si="84"/>
        <v/>
      </c>
    </row>
    <row r="206" spans="5:43">
      <c r="E206" s="257" t="str">
        <f t="shared" si="66"/>
        <v/>
      </c>
      <c r="G206" s="257" t="str">
        <f t="shared" si="66"/>
        <v/>
      </c>
      <c r="I206" s="257" t="str">
        <f t="shared" si="67"/>
        <v/>
      </c>
      <c r="K206" s="257" t="str">
        <f t="shared" si="68"/>
        <v/>
      </c>
      <c r="M206" s="257" t="str">
        <f t="shared" si="69"/>
        <v/>
      </c>
      <c r="O206" s="257" t="str">
        <f t="shared" si="70"/>
        <v/>
      </c>
      <c r="Q206" s="257" t="str">
        <f t="shared" si="71"/>
        <v/>
      </c>
      <c r="S206" s="257" t="str">
        <f t="shared" si="72"/>
        <v/>
      </c>
      <c r="U206" s="257" t="str">
        <f t="shared" si="73"/>
        <v/>
      </c>
      <c r="W206" s="257" t="str">
        <f t="shared" si="74"/>
        <v/>
      </c>
      <c r="Y206" s="257" t="str">
        <f t="shared" si="75"/>
        <v/>
      </c>
      <c r="AA206" s="257" t="str">
        <f t="shared" si="76"/>
        <v/>
      </c>
      <c r="AC206" s="257" t="str">
        <f t="shared" si="77"/>
        <v/>
      </c>
      <c r="AE206" s="257" t="str">
        <f t="shared" si="78"/>
        <v/>
      </c>
      <c r="AG206" s="257" t="str">
        <f t="shared" si="79"/>
        <v/>
      </c>
      <c r="AI206" s="257" t="str">
        <f t="shared" si="80"/>
        <v/>
      </c>
      <c r="AK206" s="257" t="str">
        <f t="shared" si="81"/>
        <v/>
      </c>
      <c r="AM206" s="257" t="str">
        <f t="shared" si="82"/>
        <v/>
      </c>
      <c r="AO206" s="257" t="str">
        <f t="shared" si="83"/>
        <v/>
      </c>
      <c r="AQ206" s="257" t="str">
        <f t="shared" si="84"/>
        <v/>
      </c>
    </row>
    <row r="207" spans="5:43">
      <c r="E207" s="257" t="str">
        <f t="shared" si="66"/>
        <v/>
      </c>
      <c r="G207" s="257" t="str">
        <f t="shared" si="66"/>
        <v/>
      </c>
      <c r="I207" s="257" t="str">
        <f t="shared" si="67"/>
        <v/>
      </c>
      <c r="K207" s="257" t="str">
        <f t="shared" si="68"/>
        <v/>
      </c>
      <c r="M207" s="257" t="str">
        <f t="shared" si="69"/>
        <v/>
      </c>
      <c r="O207" s="257" t="str">
        <f t="shared" si="70"/>
        <v/>
      </c>
      <c r="Q207" s="257" t="str">
        <f t="shared" si="71"/>
        <v/>
      </c>
      <c r="S207" s="257" t="str">
        <f t="shared" si="72"/>
        <v/>
      </c>
      <c r="U207" s="257" t="str">
        <f t="shared" si="73"/>
        <v/>
      </c>
      <c r="W207" s="257" t="str">
        <f t="shared" si="74"/>
        <v/>
      </c>
      <c r="Y207" s="257" t="str">
        <f t="shared" si="75"/>
        <v/>
      </c>
      <c r="AA207" s="257" t="str">
        <f t="shared" si="76"/>
        <v/>
      </c>
      <c r="AC207" s="257" t="str">
        <f t="shared" si="77"/>
        <v/>
      </c>
      <c r="AE207" s="257" t="str">
        <f t="shared" si="78"/>
        <v/>
      </c>
      <c r="AG207" s="257" t="str">
        <f t="shared" si="79"/>
        <v/>
      </c>
      <c r="AI207" s="257" t="str">
        <f t="shared" si="80"/>
        <v/>
      </c>
      <c r="AK207" s="257" t="str">
        <f t="shared" si="81"/>
        <v/>
      </c>
      <c r="AM207" s="257" t="str">
        <f t="shared" si="82"/>
        <v/>
      </c>
      <c r="AO207" s="257" t="str">
        <f t="shared" si="83"/>
        <v/>
      </c>
      <c r="AQ207" s="257" t="str">
        <f t="shared" si="84"/>
        <v/>
      </c>
    </row>
    <row r="208" spans="5:43">
      <c r="E208" s="257" t="str">
        <f t="shared" si="66"/>
        <v/>
      </c>
      <c r="G208" s="257" t="str">
        <f t="shared" si="66"/>
        <v/>
      </c>
      <c r="I208" s="257" t="str">
        <f t="shared" si="67"/>
        <v/>
      </c>
      <c r="K208" s="257" t="str">
        <f t="shared" si="68"/>
        <v/>
      </c>
      <c r="M208" s="257" t="str">
        <f t="shared" si="69"/>
        <v/>
      </c>
      <c r="O208" s="257" t="str">
        <f t="shared" si="70"/>
        <v/>
      </c>
      <c r="Q208" s="257" t="str">
        <f t="shared" si="71"/>
        <v/>
      </c>
      <c r="S208" s="257" t="str">
        <f t="shared" si="72"/>
        <v/>
      </c>
      <c r="U208" s="257" t="str">
        <f t="shared" si="73"/>
        <v/>
      </c>
      <c r="W208" s="257" t="str">
        <f t="shared" si="74"/>
        <v/>
      </c>
      <c r="Y208" s="257" t="str">
        <f t="shared" si="75"/>
        <v/>
      </c>
      <c r="AA208" s="257" t="str">
        <f t="shared" si="76"/>
        <v/>
      </c>
      <c r="AC208" s="257" t="str">
        <f t="shared" si="77"/>
        <v/>
      </c>
      <c r="AE208" s="257" t="str">
        <f t="shared" si="78"/>
        <v/>
      </c>
      <c r="AG208" s="257" t="str">
        <f t="shared" si="79"/>
        <v/>
      </c>
      <c r="AI208" s="257" t="str">
        <f t="shared" si="80"/>
        <v/>
      </c>
      <c r="AK208" s="257" t="str">
        <f t="shared" si="81"/>
        <v/>
      </c>
      <c r="AM208" s="257" t="str">
        <f t="shared" si="82"/>
        <v/>
      </c>
      <c r="AO208" s="257" t="str">
        <f t="shared" si="83"/>
        <v/>
      </c>
      <c r="AQ208" s="257" t="str">
        <f t="shared" si="84"/>
        <v/>
      </c>
    </row>
    <row r="209" spans="5:43">
      <c r="E209" s="257" t="str">
        <f t="shared" si="66"/>
        <v/>
      </c>
      <c r="G209" s="257" t="str">
        <f t="shared" si="66"/>
        <v/>
      </c>
      <c r="I209" s="257" t="str">
        <f t="shared" si="67"/>
        <v/>
      </c>
      <c r="K209" s="257" t="str">
        <f t="shared" si="68"/>
        <v/>
      </c>
      <c r="M209" s="257" t="str">
        <f t="shared" si="69"/>
        <v/>
      </c>
      <c r="O209" s="257" t="str">
        <f t="shared" si="70"/>
        <v/>
      </c>
      <c r="Q209" s="257" t="str">
        <f t="shared" si="71"/>
        <v/>
      </c>
      <c r="S209" s="257" t="str">
        <f t="shared" si="72"/>
        <v/>
      </c>
      <c r="U209" s="257" t="str">
        <f t="shared" si="73"/>
        <v/>
      </c>
      <c r="W209" s="257" t="str">
        <f t="shared" si="74"/>
        <v/>
      </c>
      <c r="Y209" s="257" t="str">
        <f t="shared" si="75"/>
        <v/>
      </c>
      <c r="AA209" s="257" t="str">
        <f t="shared" si="76"/>
        <v/>
      </c>
      <c r="AC209" s="257" t="str">
        <f t="shared" si="77"/>
        <v/>
      </c>
      <c r="AE209" s="257" t="str">
        <f t="shared" si="78"/>
        <v/>
      </c>
      <c r="AG209" s="257" t="str">
        <f t="shared" si="79"/>
        <v/>
      </c>
      <c r="AI209" s="257" t="str">
        <f t="shared" si="80"/>
        <v/>
      </c>
      <c r="AK209" s="257" t="str">
        <f t="shared" si="81"/>
        <v/>
      </c>
      <c r="AM209" s="257" t="str">
        <f t="shared" si="82"/>
        <v/>
      </c>
      <c r="AO209" s="257" t="str">
        <f t="shared" si="83"/>
        <v/>
      </c>
      <c r="AQ209" s="257" t="str">
        <f t="shared" si="84"/>
        <v/>
      </c>
    </row>
    <row r="210" spans="5:43">
      <c r="E210" s="257" t="str">
        <f t="shared" si="66"/>
        <v/>
      </c>
      <c r="G210" s="257" t="str">
        <f t="shared" si="66"/>
        <v/>
      </c>
      <c r="I210" s="257" t="str">
        <f t="shared" si="67"/>
        <v/>
      </c>
      <c r="K210" s="257" t="str">
        <f t="shared" si="68"/>
        <v/>
      </c>
      <c r="M210" s="257" t="str">
        <f t="shared" si="69"/>
        <v/>
      </c>
      <c r="O210" s="257" t="str">
        <f t="shared" si="70"/>
        <v/>
      </c>
      <c r="Q210" s="257" t="str">
        <f t="shared" si="71"/>
        <v/>
      </c>
      <c r="S210" s="257" t="str">
        <f t="shared" si="72"/>
        <v/>
      </c>
      <c r="U210" s="257" t="str">
        <f t="shared" si="73"/>
        <v/>
      </c>
      <c r="W210" s="257" t="str">
        <f t="shared" si="74"/>
        <v/>
      </c>
      <c r="Y210" s="257" t="str">
        <f t="shared" si="75"/>
        <v/>
      </c>
      <c r="AA210" s="257" t="str">
        <f t="shared" si="76"/>
        <v/>
      </c>
      <c r="AC210" s="257" t="str">
        <f t="shared" si="77"/>
        <v/>
      </c>
      <c r="AE210" s="257" t="str">
        <f t="shared" si="78"/>
        <v/>
      </c>
      <c r="AG210" s="257" t="str">
        <f t="shared" si="79"/>
        <v/>
      </c>
      <c r="AI210" s="257" t="str">
        <f t="shared" si="80"/>
        <v/>
      </c>
      <c r="AK210" s="257" t="str">
        <f t="shared" si="81"/>
        <v/>
      </c>
      <c r="AM210" s="257" t="str">
        <f t="shared" si="82"/>
        <v/>
      </c>
      <c r="AO210" s="257" t="str">
        <f t="shared" si="83"/>
        <v/>
      </c>
      <c r="AQ210" s="257" t="str">
        <f t="shared" si="84"/>
        <v/>
      </c>
    </row>
    <row r="211" spans="5:43">
      <c r="E211" s="257" t="str">
        <f t="shared" si="66"/>
        <v/>
      </c>
      <c r="G211" s="257" t="str">
        <f t="shared" si="66"/>
        <v/>
      </c>
      <c r="I211" s="257" t="str">
        <f t="shared" si="67"/>
        <v/>
      </c>
      <c r="K211" s="257" t="str">
        <f t="shared" si="68"/>
        <v/>
      </c>
      <c r="M211" s="257" t="str">
        <f t="shared" si="69"/>
        <v/>
      </c>
      <c r="O211" s="257" t="str">
        <f t="shared" si="70"/>
        <v/>
      </c>
      <c r="Q211" s="257" t="str">
        <f t="shared" si="71"/>
        <v/>
      </c>
      <c r="S211" s="257" t="str">
        <f t="shared" si="72"/>
        <v/>
      </c>
      <c r="U211" s="257" t="str">
        <f t="shared" si="73"/>
        <v/>
      </c>
      <c r="W211" s="257" t="str">
        <f t="shared" si="74"/>
        <v/>
      </c>
      <c r="Y211" s="257" t="str">
        <f t="shared" si="75"/>
        <v/>
      </c>
      <c r="AA211" s="257" t="str">
        <f t="shared" si="76"/>
        <v/>
      </c>
      <c r="AC211" s="257" t="str">
        <f t="shared" si="77"/>
        <v/>
      </c>
      <c r="AE211" s="257" t="str">
        <f t="shared" si="78"/>
        <v/>
      </c>
      <c r="AG211" s="257" t="str">
        <f t="shared" si="79"/>
        <v/>
      </c>
      <c r="AI211" s="257" t="str">
        <f t="shared" si="80"/>
        <v/>
      </c>
      <c r="AK211" s="257" t="str">
        <f t="shared" si="81"/>
        <v/>
      </c>
      <c r="AM211" s="257" t="str">
        <f t="shared" si="82"/>
        <v/>
      </c>
      <c r="AO211" s="257" t="str">
        <f t="shared" si="83"/>
        <v/>
      </c>
      <c r="AQ211" s="257" t="str">
        <f t="shared" si="84"/>
        <v/>
      </c>
    </row>
    <row r="212" spans="5:43">
      <c r="E212" s="257" t="str">
        <f t="shared" si="66"/>
        <v/>
      </c>
      <c r="G212" s="257" t="str">
        <f t="shared" si="66"/>
        <v/>
      </c>
      <c r="I212" s="257" t="str">
        <f t="shared" si="67"/>
        <v/>
      </c>
      <c r="K212" s="257" t="str">
        <f t="shared" si="68"/>
        <v/>
      </c>
      <c r="M212" s="257" t="str">
        <f t="shared" si="69"/>
        <v/>
      </c>
      <c r="O212" s="257" t="str">
        <f t="shared" si="70"/>
        <v/>
      </c>
      <c r="Q212" s="257" t="str">
        <f t="shared" si="71"/>
        <v/>
      </c>
      <c r="S212" s="257" t="str">
        <f t="shared" si="72"/>
        <v/>
      </c>
      <c r="U212" s="257" t="str">
        <f t="shared" si="73"/>
        <v/>
      </c>
      <c r="W212" s="257" t="str">
        <f t="shared" si="74"/>
        <v/>
      </c>
      <c r="Y212" s="257" t="str">
        <f t="shared" si="75"/>
        <v/>
      </c>
      <c r="AA212" s="257" t="str">
        <f t="shared" si="76"/>
        <v/>
      </c>
      <c r="AC212" s="257" t="str">
        <f t="shared" si="77"/>
        <v/>
      </c>
      <c r="AE212" s="257" t="str">
        <f t="shared" si="78"/>
        <v/>
      </c>
      <c r="AG212" s="257" t="str">
        <f t="shared" si="79"/>
        <v/>
      </c>
      <c r="AI212" s="257" t="str">
        <f t="shared" si="80"/>
        <v/>
      </c>
      <c r="AK212" s="257" t="str">
        <f t="shared" si="81"/>
        <v/>
      </c>
      <c r="AM212" s="257" t="str">
        <f t="shared" si="82"/>
        <v/>
      </c>
      <c r="AO212" s="257" t="str">
        <f t="shared" si="83"/>
        <v/>
      </c>
      <c r="AQ212" s="257" t="str">
        <f t="shared" si="84"/>
        <v/>
      </c>
    </row>
    <row r="213" spans="5:43">
      <c r="E213" s="257" t="str">
        <f t="shared" si="66"/>
        <v/>
      </c>
      <c r="G213" s="257" t="str">
        <f t="shared" si="66"/>
        <v/>
      </c>
      <c r="I213" s="257" t="str">
        <f t="shared" si="67"/>
        <v/>
      </c>
      <c r="K213" s="257" t="str">
        <f t="shared" si="68"/>
        <v/>
      </c>
      <c r="M213" s="257" t="str">
        <f t="shared" si="69"/>
        <v/>
      </c>
      <c r="O213" s="257" t="str">
        <f t="shared" si="70"/>
        <v/>
      </c>
      <c r="Q213" s="257" t="str">
        <f t="shared" si="71"/>
        <v/>
      </c>
      <c r="S213" s="257" t="str">
        <f t="shared" si="72"/>
        <v/>
      </c>
      <c r="U213" s="257" t="str">
        <f t="shared" si="73"/>
        <v/>
      </c>
      <c r="W213" s="257" t="str">
        <f t="shared" si="74"/>
        <v/>
      </c>
      <c r="Y213" s="257" t="str">
        <f t="shared" si="75"/>
        <v/>
      </c>
      <c r="AA213" s="257" t="str">
        <f t="shared" si="76"/>
        <v/>
      </c>
      <c r="AC213" s="257" t="str">
        <f t="shared" si="77"/>
        <v/>
      </c>
      <c r="AE213" s="257" t="str">
        <f t="shared" si="78"/>
        <v/>
      </c>
      <c r="AG213" s="257" t="str">
        <f t="shared" si="79"/>
        <v/>
      </c>
      <c r="AI213" s="257" t="str">
        <f t="shared" si="80"/>
        <v/>
      </c>
      <c r="AK213" s="257" t="str">
        <f t="shared" si="81"/>
        <v/>
      </c>
      <c r="AM213" s="257" t="str">
        <f t="shared" si="82"/>
        <v/>
      </c>
      <c r="AO213" s="257" t="str">
        <f t="shared" si="83"/>
        <v/>
      </c>
      <c r="AQ213" s="257" t="str">
        <f t="shared" si="84"/>
        <v/>
      </c>
    </row>
    <row r="214" spans="5:43">
      <c r="E214" s="257" t="str">
        <f t="shared" si="66"/>
        <v/>
      </c>
      <c r="G214" s="257" t="str">
        <f t="shared" si="66"/>
        <v/>
      </c>
      <c r="I214" s="257" t="str">
        <f t="shared" si="67"/>
        <v/>
      </c>
      <c r="K214" s="257" t="str">
        <f t="shared" si="68"/>
        <v/>
      </c>
      <c r="M214" s="257" t="str">
        <f t="shared" si="69"/>
        <v/>
      </c>
      <c r="O214" s="257" t="str">
        <f t="shared" si="70"/>
        <v/>
      </c>
      <c r="Q214" s="257" t="str">
        <f t="shared" si="71"/>
        <v/>
      </c>
      <c r="S214" s="257" t="str">
        <f t="shared" si="72"/>
        <v/>
      </c>
      <c r="U214" s="257" t="str">
        <f t="shared" si="73"/>
        <v/>
      </c>
      <c r="W214" s="257" t="str">
        <f t="shared" si="74"/>
        <v/>
      </c>
      <c r="Y214" s="257" t="str">
        <f t="shared" si="75"/>
        <v/>
      </c>
      <c r="AA214" s="257" t="str">
        <f t="shared" si="76"/>
        <v/>
      </c>
      <c r="AC214" s="257" t="str">
        <f t="shared" si="77"/>
        <v/>
      </c>
      <c r="AE214" s="257" t="str">
        <f t="shared" si="78"/>
        <v/>
      </c>
      <c r="AG214" s="257" t="str">
        <f t="shared" si="79"/>
        <v/>
      </c>
      <c r="AI214" s="257" t="str">
        <f t="shared" si="80"/>
        <v/>
      </c>
      <c r="AK214" s="257" t="str">
        <f t="shared" si="81"/>
        <v/>
      </c>
      <c r="AM214" s="257" t="str">
        <f t="shared" si="82"/>
        <v/>
      </c>
      <c r="AO214" s="257" t="str">
        <f t="shared" si="83"/>
        <v/>
      </c>
      <c r="AQ214" s="257" t="str">
        <f t="shared" si="84"/>
        <v/>
      </c>
    </row>
    <row r="215" spans="5:43">
      <c r="E215" s="257" t="str">
        <f t="shared" si="66"/>
        <v/>
      </c>
      <c r="G215" s="257" t="str">
        <f t="shared" si="66"/>
        <v/>
      </c>
      <c r="I215" s="257" t="str">
        <f t="shared" si="67"/>
        <v/>
      </c>
      <c r="K215" s="257" t="str">
        <f t="shared" si="68"/>
        <v/>
      </c>
      <c r="M215" s="257" t="str">
        <f t="shared" si="69"/>
        <v/>
      </c>
      <c r="O215" s="257" t="str">
        <f t="shared" si="70"/>
        <v/>
      </c>
      <c r="Q215" s="257" t="str">
        <f t="shared" si="71"/>
        <v/>
      </c>
      <c r="S215" s="257" t="str">
        <f t="shared" si="72"/>
        <v/>
      </c>
      <c r="U215" s="257" t="str">
        <f t="shared" si="73"/>
        <v/>
      </c>
      <c r="W215" s="257" t="str">
        <f t="shared" si="74"/>
        <v/>
      </c>
      <c r="Y215" s="257" t="str">
        <f t="shared" si="75"/>
        <v/>
      </c>
      <c r="AA215" s="257" t="str">
        <f t="shared" si="76"/>
        <v/>
      </c>
      <c r="AC215" s="257" t="str">
        <f t="shared" si="77"/>
        <v/>
      </c>
      <c r="AE215" s="257" t="str">
        <f t="shared" si="78"/>
        <v/>
      </c>
      <c r="AG215" s="257" t="str">
        <f t="shared" si="79"/>
        <v/>
      </c>
      <c r="AI215" s="257" t="str">
        <f t="shared" si="80"/>
        <v/>
      </c>
      <c r="AK215" s="257" t="str">
        <f t="shared" si="81"/>
        <v/>
      </c>
      <c r="AM215" s="257" t="str">
        <f t="shared" si="82"/>
        <v/>
      </c>
      <c r="AO215" s="257" t="str">
        <f t="shared" si="83"/>
        <v/>
      </c>
      <c r="AQ215" s="257" t="str">
        <f t="shared" si="84"/>
        <v/>
      </c>
    </row>
    <row r="216" spans="5:43">
      <c r="E216" s="257" t="str">
        <f t="shared" si="66"/>
        <v/>
      </c>
      <c r="G216" s="257" t="str">
        <f t="shared" si="66"/>
        <v/>
      </c>
      <c r="I216" s="257" t="str">
        <f t="shared" si="67"/>
        <v/>
      </c>
      <c r="K216" s="257" t="str">
        <f t="shared" si="68"/>
        <v/>
      </c>
      <c r="M216" s="257" t="str">
        <f t="shared" si="69"/>
        <v/>
      </c>
      <c r="O216" s="257" t="str">
        <f t="shared" si="70"/>
        <v/>
      </c>
      <c r="Q216" s="257" t="str">
        <f t="shared" si="71"/>
        <v/>
      </c>
      <c r="S216" s="257" t="str">
        <f t="shared" si="72"/>
        <v/>
      </c>
      <c r="U216" s="257" t="str">
        <f t="shared" si="73"/>
        <v/>
      </c>
      <c r="W216" s="257" t="str">
        <f t="shared" si="74"/>
        <v/>
      </c>
      <c r="Y216" s="257" t="str">
        <f t="shared" si="75"/>
        <v/>
      </c>
      <c r="AA216" s="257" t="str">
        <f t="shared" si="76"/>
        <v/>
      </c>
      <c r="AC216" s="257" t="str">
        <f t="shared" si="77"/>
        <v/>
      </c>
      <c r="AE216" s="257" t="str">
        <f t="shared" si="78"/>
        <v/>
      </c>
      <c r="AG216" s="257" t="str">
        <f t="shared" si="79"/>
        <v/>
      </c>
      <c r="AI216" s="257" t="str">
        <f t="shared" si="80"/>
        <v/>
      </c>
      <c r="AK216" s="257" t="str">
        <f t="shared" si="81"/>
        <v/>
      </c>
      <c r="AM216" s="257" t="str">
        <f t="shared" si="82"/>
        <v/>
      </c>
      <c r="AO216" s="257" t="str">
        <f t="shared" si="83"/>
        <v/>
      </c>
      <c r="AQ216" s="257" t="str">
        <f t="shared" si="84"/>
        <v/>
      </c>
    </row>
    <row r="217" spans="5:43">
      <c r="E217" s="257" t="str">
        <f t="shared" si="66"/>
        <v/>
      </c>
      <c r="G217" s="257" t="str">
        <f t="shared" si="66"/>
        <v/>
      </c>
      <c r="I217" s="257" t="str">
        <f t="shared" si="67"/>
        <v/>
      </c>
      <c r="K217" s="257" t="str">
        <f t="shared" si="68"/>
        <v/>
      </c>
      <c r="M217" s="257" t="str">
        <f t="shared" si="69"/>
        <v/>
      </c>
      <c r="O217" s="257" t="str">
        <f t="shared" si="70"/>
        <v/>
      </c>
      <c r="Q217" s="257" t="str">
        <f t="shared" si="71"/>
        <v/>
      </c>
      <c r="S217" s="257" t="str">
        <f t="shared" si="72"/>
        <v/>
      </c>
      <c r="U217" s="257" t="str">
        <f t="shared" si="73"/>
        <v/>
      </c>
      <c r="W217" s="257" t="str">
        <f t="shared" si="74"/>
        <v/>
      </c>
      <c r="Y217" s="257" t="str">
        <f t="shared" si="75"/>
        <v/>
      </c>
      <c r="AA217" s="257" t="str">
        <f t="shared" si="76"/>
        <v/>
      </c>
      <c r="AC217" s="257" t="str">
        <f t="shared" si="77"/>
        <v/>
      </c>
      <c r="AE217" s="257" t="str">
        <f t="shared" si="78"/>
        <v/>
      </c>
      <c r="AG217" s="257" t="str">
        <f t="shared" si="79"/>
        <v/>
      </c>
      <c r="AI217" s="257" t="str">
        <f t="shared" si="80"/>
        <v/>
      </c>
      <c r="AK217" s="257" t="str">
        <f t="shared" si="81"/>
        <v/>
      </c>
      <c r="AM217" s="257" t="str">
        <f t="shared" si="82"/>
        <v/>
      </c>
      <c r="AO217" s="257" t="str">
        <f t="shared" si="83"/>
        <v/>
      </c>
      <c r="AQ217" s="257" t="str">
        <f t="shared" si="84"/>
        <v/>
      </c>
    </row>
    <row r="218" spans="5:43">
      <c r="E218" s="257" t="str">
        <f t="shared" si="66"/>
        <v/>
      </c>
      <c r="G218" s="257" t="str">
        <f t="shared" si="66"/>
        <v/>
      </c>
      <c r="I218" s="257" t="str">
        <f t="shared" si="67"/>
        <v/>
      </c>
      <c r="K218" s="257" t="str">
        <f t="shared" si="68"/>
        <v/>
      </c>
      <c r="M218" s="257" t="str">
        <f t="shared" si="69"/>
        <v/>
      </c>
      <c r="O218" s="257" t="str">
        <f t="shared" si="70"/>
        <v/>
      </c>
      <c r="Q218" s="257" t="str">
        <f t="shared" si="71"/>
        <v/>
      </c>
      <c r="S218" s="257" t="str">
        <f t="shared" si="72"/>
        <v/>
      </c>
      <c r="U218" s="257" t="str">
        <f t="shared" si="73"/>
        <v/>
      </c>
      <c r="W218" s="257" t="str">
        <f t="shared" si="74"/>
        <v/>
      </c>
      <c r="Y218" s="257" t="str">
        <f t="shared" si="75"/>
        <v/>
      </c>
      <c r="AA218" s="257" t="str">
        <f t="shared" si="76"/>
        <v/>
      </c>
      <c r="AC218" s="257" t="str">
        <f t="shared" si="77"/>
        <v/>
      </c>
      <c r="AE218" s="257" t="str">
        <f t="shared" si="78"/>
        <v/>
      </c>
      <c r="AG218" s="257" t="str">
        <f t="shared" si="79"/>
        <v/>
      </c>
      <c r="AI218" s="257" t="str">
        <f t="shared" si="80"/>
        <v/>
      </c>
      <c r="AK218" s="257" t="str">
        <f t="shared" si="81"/>
        <v/>
      </c>
      <c r="AM218" s="257" t="str">
        <f t="shared" si="82"/>
        <v/>
      </c>
      <c r="AO218" s="257" t="str">
        <f t="shared" si="83"/>
        <v/>
      </c>
      <c r="AQ218" s="257" t="str">
        <f t="shared" si="84"/>
        <v/>
      </c>
    </row>
    <row r="219" spans="5:43">
      <c r="E219" s="257" t="str">
        <f t="shared" si="66"/>
        <v/>
      </c>
      <c r="G219" s="257" t="str">
        <f t="shared" si="66"/>
        <v/>
      </c>
      <c r="I219" s="257" t="str">
        <f t="shared" si="67"/>
        <v/>
      </c>
      <c r="K219" s="257" t="str">
        <f t="shared" si="68"/>
        <v/>
      </c>
      <c r="M219" s="257" t="str">
        <f t="shared" si="69"/>
        <v/>
      </c>
      <c r="O219" s="257" t="str">
        <f t="shared" si="70"/>
        <v/>
      </c>
      <c r="Q219" s="257" t="str">
        <f t="shared" si="71"/>
        <v/>
      </c>
      <c r="S219" s="257" t="str">
        <f t="shared" si="72"/>
        <v/>
      </c>
      <c r="U219" s="257" t="str">
        <f t="shared" si="73"/>
        <v/>
      </c>
      <c r="W219" s="257" t="str">
        <f t="shared" si="74"/>
        <v/>
      </c>
      <c r="Y219" s="257" t="str">
        <f t="shared" si="75"/>
        <v/>
      </c>
      <c r="AA219" s="257" t="str">
        <f t="shared" si="76"/>
        <v/>
      </c>
      <c r="AC219" s="257" t="str">
        <f t="shared" si="77"/>
        <v/>
      </c>
      <c r="AE219" s="257" t="str">
        <f t="shared" si="78"/>
        <v/>
      </c>
      <c r="AG219" s="257" t="str">
        <f t="shared" si="79"/>
        <v/>
      </c>
      <c r="AI219" s="257" t="str">
        <f t="shared" si="80"/>
        <v/>
      </c>
      <c r="AK219" s="257" t="str">
        <f t="shared" si="81"/>
        <v/>
      </c>
      <c r="AM219" s="257" t="str">
        <f t="shared" si="82"/>
        <v/>
      </c>
      <c r="AO219" s="257" t="str">
        <f t="shared" si="83"/>
        <v/>
      </c>
      <c r="AQ219" s="257" t="str">
        <f t="shared" si="84"/>
        <v/>
      </c>
    </row>
    <row r="220" spans="5:43">
      <c r="E220" s="257" t="str">
        <f t="shared" ref="E220:G235" si="85">IF(OR($B220=0,D220=0),"",D220/$B220)</f>
        <v/>
      </c>
      <c r="G220" s="257" t="str">
        <f t="shared" si="85"/>
        <v/>
      </c>
      <c r="I220" s="257" t="str">
        <f t="shared" si="67"/>
        <v/>
      </c>
      <c r="K220" s="257" t="str">
        <f t="shared" si="68"/>
        <v/>
      </c>
      <c r="M220" s="257" t="str">
        <f t="shared" si="69"/>
        <v/>
      </c>
      <c r="O220" s="257" t="str">
        <f t="shared" si="70"/>
        <v/>
      </c>
      <c r="Q220" s="257" t="str">
        <f t="shared" si="71"/>
        <v/>
      </c>
      <c r="S220" s="257" t="str">
        <f t="shared" si="72"/>
        <v/>
      </c>
      <c r="U220" s="257" t="str">
        <f t="shared" si="73"/>
        <v/>
      </c>
      <c r="W220" s="257" t="str">
        <f t="shared" si="74"/>
        <v/>
      </c>
      <c r="Y220" s="257" t="str">
        <f t="shared" si="75"/>
        <v/>
      </c>
      <c r="AA220" s="257" t="str">
        <f t="shared" si="76"/>
        <v/>
      </c>
      <c r="AC220" s="257" t="str">
        <f t="shared" si="77"/>
        <v/>
      </c>
      <c r="AE220" s="257" t="str">
        <f t="shared" si="78"/>
        <v/>
      </c>
      <c r="AG220" s="257" t="str">
        <f t="shared" si="79"/>
        <v/>
      </c>
      <c r="AI220" s="257" t="str">
        <f t="shared" si="80"/>
        <v/>
      </c>
      <c r="AK220" s="257" t="str">
        <f t="shared" si="81"/>
        <v/>
      </c>
      <c r="AM220" s="257" t="str">
        <f t="shared" si="82"/>
        <v/>
      </c>
      <c r="AO220" s="257" t="str">
        <f t="shared" si="83"/>
        <v/>
      </c>
      <c r="AQ220" s="257" t="str">
        <f t="shared" si="84"/>
        <v/>
      </c>
    </row>
    <row r="221" spans="5:43">
      <c r="E221" s="257" t="str">
        <f t="shared" si="85"/>
        <v/>
      </c>
      <c r="G221" s="257" t="str">
        <f t="shared" si="85"/>
        <v/>
      </c>
      <c r="I221" s="257" t="str">
        <f t="shared" si="67"/>
        <v/>
      </c>
      <c r="K221" s="257" t="str">
        <f t="shared" si="68"/>
        <v/>
      </c>
      <c r="M221" s="257" t="str">
        <f t="shared" si="69"/>
        <v/>
      </c>
      <c r="O221" s="257" t="str">
        <f t="shared" si="70"/>
        <v/>
      </c>
      <c r="Q221" s="257" t="str">
        <f t="shared" si="71"/>
        <v/>
      </c>
      <c r="S221" s="257" t="str">
        <f t="shared" si="72"/>
        <v/>
      </c>
      <c r="U221" s="257" t="str">
        <f t="shared" si="73"/>
        <v/>
      </c>
      <c r="W221" s="257" t="str">
        <f t="shared" si="74"/>
        <v/>
      </c>
      <c r="Y221" s="257" t="str">
        <f t="shared" si="75"/>
        <v/>
      </c>
      <c r="AA221" s="257" t="str">
        <f t="shared" si="76"/>
        <v/>
      </c>
      <c r="AC221" s="257" t="str">
        <f t="shared" si="77"/>
        <v/>
      </c>
      <c r="AE221" s="257" t="str">
        <f t="shared" si="78"/>
        <v/>
      </c>
      <c r="AG221" s="257" t="str">
        <f t="shared" si="79"/>
        <v/>
      </c>
      <c r="AI221" s="257" t="str">
        <f t="shared" si="80"/>
        <v/>
      </c>
      <c r="AK221" s="257" t="str">
        <f t="shared" si="81"/>
        <v/>
      </c>
      <c r="AM221" s="257" t="str">
        <f t="shared" si="82"/>
        <v/>
      </c>
      <c r="AO221" s="257" t="str">
        <f t="shared" si="83"/>
        <v/>
      </c>
      <c r="AQ221" s="257" t="str">
        <f t="shared" si="84"/>
        <v/>
      </c>
    </row>
    <row r="222" spans="5:43">
      <c r="E222" s="257" t="str">
        <f t="shared" si="85"/>
        <v/>
      </c>
      <c r="G222" s="257" t="str">
        <f t="shared" si="85"/>
        <v/>
      </c>
      <c r="I222" s="257" t="str">
        <f t="shared" si="67"/>
        <v/>
      </c>
      <c r="K222" s="257" t="str">
        <f t="shared" si="68"/>
        <v/>
      </c>
      <c r="M222" s="257" t="str">
        <f t="shared" si="69"/>
        <v/>
      </c>
      <c r="O222" s="257" t="str">
        <f t="shared" si="70"/>
        <v/>
      </c>
      <c r="Q222" s="257" t="str">
        <f t="shared" si="71"/>
        <v/>
      </c>
      <c r="S222" s="257" t="str">
        <f t="shared" si="72"/>
        <v/>
      </c>
      <c r="U222" s="257" t="str">
        <f t="shared" si="73"/>
        <v/>
      </c>
      <c r="W222" s="257" t="str">
        <f t="shared" si="74"/>
        <v/>
      </c>
      <c r="Y222" s="257" t="str">
        <f t="shared" si="75"/>
        <v/>
      </c>
      <c r="AA222" s="257" t="str">
        <f t="shared" si="76"/>
        <v/>
      </c>
      <c r="AC222" s="257" t="str">
        <f t="shared" si="77"/>
        <v/>
      </c>
      <c r="AE222" s="257" t="str">
        <f t="shared" si="78"/>
        <v/>
      </c>
      <c r="AG222" s="257" t="str">
        <f t="shared" si="79"/>
        <v/>
      </c>
      <c r="AI222" s="257" t="str">
        <f t="shared" si="80"/>
        <v/>
      </c>
      <c r="AK222" s="257" t="str">
        <f t="shared" si="81"/>
        <v/>
      </c>
      <c r="AM222" s="257" t="str">
        <f t="shared" si="82"/>
        <v/>
      </c>
      <c r="AO222" s="257" t="str">
        <f t="shared" si="83"/>
        <v/>
      </c>
      <c r="AQ222" s="257" t="str">
        <f t="shared" si="84"/>
        <v/>
      </c>
    </row>
    <row r="223" spans="5:43">
      <c r="E223" s="257" t="str">
        <f t="shared" si="85"/>
        <v/>
      </c>
      <c r="G223" s="257" t="str">
        <f t="shared" si="85"/>
        <v/>
      </c>
      <c r="I223" s="257" t="str">
        <f t="shared" si="67"/>
        <v/>
      </c>
      <c r="K223" s="257" t="str">
        <f t="shared" si="68"/>
        <v/>
      </c>
      <c r="M223" s="257" t="str">
        <f t="shared" si="69"/>
        <v/>
      </c>
      <c r="O223" s="257" t="str">
        <f t="shared" si="70"/>
        <v/>
      </c>
      <c r="Q223" s="257" t="str">
        <f t="shared" si="71"/>
        <v/>
      </c>
      <c r="S223" s="257" t="str">
        <f t="shared" si="72"/>
        <v/>
      </c>
      <c r="U223" s="257" t="str">
        <f t="shared" si="73"/>
        <v/>
      </c>
      <c r="W223" s="257" t="str">
        <f t="shared" si="74"/>
        <v/>
      </c>
      <c r="Y223" s="257" t="str">
        <f t="shared" si="75"/>
        <v/>
      </c>
      <c r="AA223" s="257" t="str">
        <f t="shared" si="76"/>
        <v/>
      </c>
      <c r="AC223" s="257" t="str">
        <f t="shared" si="77"/>
        <v/>
      </c>
      <c r="AE223" s="257" t="str">
        <f t="shared" si="78"/>
        <v/>
      </c>
      <c r="AG223" s="257" t="str">
        <f t="shared" si="79"/>
        <v/>
      </c>
      <c r="AI223" s="257" t="str">
        <f t="shared" si="80"/>
        <v/>
      </c>
      <c r="AK223" s="257" t="str">
        <f t="shared" si="81"/>
        <v/>
      </c>
      <c r="AM223" s="257" t="str">
        <f t="shared" si="82"/>
        <v/>
      </c>
      <c r="AO223" s="257" t="str">
        <f t="shared" si="83"/>
        <v/>
      </c>
      <c r="AQ223" s="257" t="str">
        <f t="shared" si="84"/>
        <v/>
      </c>
    </row>
    <row r="224" spans="5:43">
      <c r="E224" s="257" t="str">
        <f t="shared" si="85"/>
        <v/>
      </c>
      <c r="G224" s="257" t="str">
        <f t="shared" si="85"/>
        <v/>
      </c>
      <c r="I224" s="257" t="str">
        <f t="shared" si="67"/>
        <v/>
      </c>
      <c r="K224" s="257" t="str">
        <f t="shared" si="68"/>
        <v/>
      </c>
      <c r="M224" s="257" t="str">
        <f t="shared" si="69"/>
        <v/>
      </c>
      <c r="O224" s="257" t="str">
        <f t="shared" si="70"/>
        <v/>
      </c>
      <c r="Q224" s="257" t="str">
        <f t="shared" si="71"/>
        <v/>
      </c>
      <c r="S224" s="257" t="str">
        <f t="shared" si="72"/>
        <v/>
      </c>
      <c r="U224" s="257" t="str">
        <f t="shared" si="73"/>
        <v/>
      </c>
      <c r="W224" s="257" t="str">
        <f t="shared" si="74"/>
        <v/>
      </c>
      <c r="Y224" s="257" t="str">
        <f t="shared" si="75"/>
        <v/>
      </c>
      <c r="AA224" s="257" t="str">
        <f t="shared" si="76"/>
        <v/>
      </c>
      <c r="AC224" s="257" t="str">
        <f t="shared" si="77"/>
        <v/>
      </c>
      <c r="AE224" s="257" t="str">
        <f t="shared" si="78"/>
        <v/>
      </c>
      <c r="AG224" s="257" t="str">
        <f t="shared" si="79"/>
        <v/>
      </c>
      <c r="AI224" s="257" t="str">
        <f t="shared" si="80"/>
        <v/>
      </c>
      <c r="AK224" s="257" t="str">
        <f t="shared" si="81"/>
        <v/>
      </c>
      <c r="AM224" s="257" t="str">
        <f t="shared" si="82"/>
        <v/>
      </c>
      <c r="AO224" s="257" t="str">
        <f t="shared" si="83"/>
        <v/>
      </c>
      <c r="AQ224" s="257" t="str">
        <f t="shared" si="84"/>
        <v/>
      </c>
    </row>
    <row r="225" spans="5:43">
      <c r="E225" s="257" t="str">
        <f t="shared" si="85"/>
        <v/>
      </c>
      <c r="G225" s="257" t="str">
        <f t="shared" si="85"/>
        <v/>
      </c>
      <c r="I225" s="257" t="str">
        <f t="shared" si="67"/>
        <v/>
      </c>
      <c r="K225" s="257" t="str">
        <f t="shared" si="68"/>
        <v/>
      </c>
      <c r="M225" s="257" t="str">
        <f t="shared" si="69"/>
        <v/>
      </c>
      <c r="O225" s="257" t="str">
        <f t="shared" si="70"/>
        <v/>
      </c>
      <c r="Q225" s="257" t="str">
        <f t="shared" si="71"/>
        <v/>
      </c>
      <c r="S225" s="257" t="str">
        <f t="shared" si="72"/>
        <v/>
      </c>
      <c r="U225" s="257" t="str">
        <f t="shared" si="73"/>
        <v/>
      </c>
      <c r="W225" s="257" t="str">
        <f t="shared" si="74"/>
        <v/>
      </c>
      <c r="Y225" s="257" t="str">
        <f t="shared" si="75"/>
        <v/>
      </c>
      <c r="AA225" s="257" t="str">
        <f t="shared" si="76"/>
        <v/>
      </c>
      <c r="AC225" s="257" t="str">
        <f t="shared" si="77"/>
        <v/>
      </c>
      <c r="AE225" s="257" t="str">
        <f t="shared" si="78"/>
        <v/>
      </c>
      <c r="AG225" s="257" t="str">
        <f t="shared" si="79"/>
        <v/>
      </c>
      <c r="AI225" s="257" t="str">
        <f t="shared" si="80"/>
        <v/>
      </c>
      <c r="AK225" s="257" t="str">
        <f t="shared" si="81"/>
        <v/>
      </c>
      <c r="AM225" s="257" t="str">
        <f t="shared" si="82"/>
        <v/>
      </c>
      <c r="AO225" s="257" t="str">
        <f t="shared" si="83"/>
        <v/>
      </c>
      <c r="AQ225" s="257" t="str">
        <f t="shared" si="84"/>
        <v/>
      </c>
    </row>
    <row r="226" spans="5:43">
      <c r="E226" s="257" t="str">
        <f t="shared" si="85"/>
        <v/>
      </c>
      <c r="G226" s="257" t="str">
        <f t="shared" si="85"/>
        <v/>
      </c>
      <c r="I226" s="257" t="str">
        <f t="shared" si="67"/>
        <v/>
      </c>
      <c r="K226" s="257" t="str">
        <f t="shared" si="68"/>
        <v/>
      </c>
      <c r="M226" s="257" t="str">
        <f t="shared" si="69"/>
        <v/>
      </c>
      <c r="O226" s="257" t="str">
        <f t="shared" si="70"/>
        <v/>
      </c>
      <c r="Q226" s="257" t="str">
        <f t="shared" si="71"/>
        <v/>
      </c>
      <c r="S226" s="257" t="str">
        <f t="shared" si="72"/>
        <v/>
      </c>
      <c r="U226" s="257" t="str">
        <f t="shared" si="73"/>
        <v/>
      </c>
      <c r="W226" s="257" t="str">
        <f t="shared" si="74"/>
        <v/>
      </c>
      <c r="Y226" s="257" t="str">
        <f t="shared" si="75"/>
        <v/>
      </c>
      <c r="AA226" s="257" t="str">
        <f t="shared" si="76"/>
        <v/>
      </c>
      <c r="AC226" s="257" t="str">
        <f t="shared" si="77"/>
        <v/>
      </c>
      <c r="AE226" s="257" t="str">
        <f t="shared" si="78"/>
        <v/>
      </c>
      <c r="AG226" s="257" t="str">
        <f t="shared" si="79"/>
        <v/>
      </c>
      <c r="AI226" s="257" t="str">
        <f t="shared" si="80"/>
        <v/>
      </c>
      <c r="AK226" s="257" t="str">
        <f t="shared" si="81"/>
        <v/>
      </c>
      <c r="AM226" s="257" t="str">
        <f t="shared" si="82"/>
        <v/>
      </c>
      <c r="AO226" s="257" t="str">
        <f t="shared" si="83"/>
        <v/>
      </c>
      <c r="AQ226" s="257" t="str">
        <f t="shared" si="84"/>
        <v/>
      </c>
    </row>
    <row r="227" spans="5:43">
      <c r="E227" s="257" t="str">
        <f t="shared" si="85"/>
        <v/>
      </c>
      <c r="G227" s="257" t="str">
        <f t="shared" si="85"/>
        <v/>
      </c>
      <c r="I227" s="257" t="str">
        <f t="shared" si="67"/>
        <v/>
      </c>
      <c r="K227" s="257" t="str">
        <f t="shared" si="68"/>
        <v/>
      </c>
      <c r="M227" s="257" t="str">
        <f t="shared" si="69"/>
        <v/>
      </c>
      <c r="O227" s="257" t="str">
        <f t="shared" si="70"/>
        <v/>
      </c>
      <c r="Q227" s="257" t="str">
        <f t="shared" si="71"/>
        <v/>
      </c>
      <c r="S227" s="257" t="str">
        <f t="shared" si="72"/>
        <v/>
      </c>
      <c r="U227" s="257" t="str">
        <f t="shared" si="73"/>
        <v/>
      </c>
      <c r="W227" s="257" t="str">
        <f t="shared" si="74"/>
        <v/>
      </c>
      <c r="Y227" s="257" t="str">
        <f t="shared" si="75"/>
        <v/>
      </c>
      <c r="AA227" s="257" t="str">
        <f t="shared" si="76"/>
        <v/>
      </c>
      <c r="AC227" s="257" t="str">
        <f t="shared" si="77"/>
        <v/>
      </c>
      <c r="AE227" s="257" t="str">
        <f t="shared" si="78"/>
        <v/>
      </c>
      <c r="AG227" s="257" t="str">
        <f t="shared" si="79"/>
        <v/>
      </c>
      <c r="AI227" s="257" t="str">
        <f t="shared" si="80"/>
        <v/>
      </c>
      <c r="AK227" s="257" t="str">
        <f t="shared" si="81"/>
        <v/>
      </c>
      <c r="AM227" s="257" t="str">
        <f t="shared" si="82"/>
        <v/>
      </c>
      <c r="AO227" s="257" t="str">
        <f t="shared" si="83"/>
        <v/>
      </c>
      <c r="AQ227" s="257" t="str">
        <f t="shared" si="84"/>
        <v/>
      </c>
    </row>
    <row r="228" spans="5:43">
      <c r="E228" s="257" t="str">
        <f t="shared" si="85"/>
        <v/>
      </c>
      <c r="G228" s="257" t="str">
        <f t="shared" si="85"/>
        <v/>
      </c>
      <c r="I228" s="257" t="str">
        <f t="shared" si="67"/>
        <v/>
      </c>
      <c r="K228" s="257" t="str">
        <f t="shared" si="68"/>
        <v/>
      </c>
      <c r="M228" s="257" t="str">
        <f t="shared" si="69"/>
        <v/>
      </c>
      <c r="O228" s="257" t="str">
        <f t="shared" si="70"/>
        <v/>
      </c>
      <c r="Q228" s="257" t="str">
        <f t="shared" si="71"/>
        <v/>
      </c>
      <c r="S228" s="257" t="str">
        <f t="shared" si="72"/>
        <v/>
      </c>
      <c r="U228" s="257" t="str">
        <f t="shared" si="73"/>
        <v/>
      </c>
      <c r="W228" s="257" t="str">
        <f t="shared" si="74"/>
        <v/>
      </c>
      <c r="Y228" s="257" t="str">
        <f t="shared" si="75"/>
        <v/>
      </c>
      <c r="AA228" s="257" t="str">
        <f t="shared" si="76"/>
        <v/>
      </c>
      <c r="AC228" s="257" t="str">
        <f t="shared" si="77"/>
        <v/>
      </c>
      <c r="AE228" s="257" t="str">
        <f t="shared" si="78"/>
        <v/>
      </c>
      <c r="AG228" s="257" t="str">
        <f t="shared" si="79"/>
        <v/>
      </c>
      <c r="AI228" s="257" t="str">
        <f t="shared" si="80"/>
        <v/>
      </c>
      <c r="AK228" s="257" t="str">
        <f t="shared" si="81"/>
        <v/>
      </c>
      <c r="AM228" s="257" t="str">
        <f t="shared" si="82"/>
        <v/>
      </c>
      <c r="AO228" s="257" t="str">
        <f t="shared" si="83"/>
        <v/>
      </c>
      <c r="AQ228" s="257" t="str">
        <f t="shared" si="84"/>
        <v/>
      </c>
    </row>
    <row r="229" spans="5:43">
      <c r="E229" s="257" t="str">
        <f t="shared" si="85"/>
        <v/>
      </c>
      <c r="G229" s="257" t="str">
        <f t="shared" si="85"/>
        <v/>
      </c>
      <c r="I229" s="257" t="str">
        <f t="shared" si="67"/>
        <v/>
      </c>
      <c r="K229" s="257" t="str">
        <f t="shared" si="68"/>
        <v/>
      </c>
      <c r="M229" s="257" t="str">
        <f t="shared" si="69"/>
        <v/>
      </c>
      <c r="O229" s="257" t="str">
        <f t="shared" si="70"/>
        <v/>
      </c>
      <c r="Q229" s="257" t="str">
        <f t="shared" si="71"/>
        <v/>
      </c>
      <c r="S229" s="257" t="str">
        <f t="shared" si="72"/>
        <v/>
      </c>
      <c r="U229" s="257" t="str">
        <f t="shared" si="73"/>
        <v/>
      </c>
      <c r="W229" s="257" t="str">
        <f t="shared" si="74"/>
        <v/>
      </c>
      <c r="Y229" s="257" t="str">
        <f t="shared" si="75"/>
        <v/>
      </c>
      <c r="AA229" s="257" t="str">
        <f t="shared" si="76"/>
        <v/>
      </c>
      <c r="AC229" s="257" t="str">
        <f t="shared" si="77"/>
        <v/>
      </c>
      <c r="AE229" s="257" t="str">
        <f t="shared" si="78"/>
        <v/>
      </c>
      <c r="AG229" s="257" t="str">
        <f t="shared" si="79"/>
        <v/>
      </c>
      <c r="AI229" s="257" t="str">
        <f t="shared" si="80"/>
        <v/>
      </c>
      <c r="AK229" s="257" t="str">
        <f t="shared" si="81"/>
        <v/>
      </c>
      <c r="AM229" s="257" t="str">
        <f t="shared" si="82"/>
        <v/>
      </c>
      <c r="AO229" s="257" t="str">
        <f t="shared" si="83"/>
        <v/>
      </c>
      <c r="AQ229" s="257" t="str">
        <f t="shared" si="84"/>
        <v/>
      </c>
    </row>
    <row r="230" spans="5:43">
      <c r="E230" s="257" t="str">
        <f t="shared" si="85"/>
        <v/>
      </c>
      <c r="G230" s="257" t="str">
        <f t="shared" si="85"/>
        <v/>
      </c>
      <c r="I230" s="257" t="str">
        <f t="shared" si="67"/>
        <v/>
      </c>
      <c r="K230" s="257" t="str">
        <f t="shared" si="68"/>
        <v/>
      </c>
      <c r="M230" s="257" t="str">
        <f t="shared" si="69"/>
        <v/>
      </c>
      <c r="O230" s="257" t="str">
        <f t="shared" si="70"/>
        <v/>
      </c>
      <c r="Q230" s="257" t="str">
        <f t="shared" si="71"/>
        <v/>
      </c>
      <c r="S230" s="257" t="str">
        <f t="shared" si="72"/>
        <v/>
      </c>
      <c r="U230" s="257" t="str">
        <f t="shared" si="73"/>
        <v/>
      </c>
      <c r="W230" s="257" t="str">
        <f t="shared" si="74"/>
        <v/>
      </c>
      <c r="Y230" s="257" t="str">
        <f t="shared" si="75"/>
        <v/>
      </c>
      <c r="AA230" s="257" t="str">
        <f t="shared" si="76"/>
        <v/>
      </c>
      <c r="AC230" s="257" t="str">
        <f t="shared" si="77"/>
        <v/>
      </c>
      <c r="AE230" s="257" t="str">
        <f t="shared" si="78"/>
        <v/>
      </c>
      <c r="AG230" s="257" t="str">
        <f t="shared" si="79"/>
        <v/>
      </c>
      <c r="AI230" s="257" t="str">
        <f t="shared" si="80"/>
        <v/>
      </c>
      <c r="AK230" s="257" t="str">
        <f t="shared" si="81"/>
        <v/>
      </c>
      <c r="AM230" s="257" t="str">
        <f t="shared" si="82"/>
        <v/>
      </c>
      <c r="AO230" s="257" t="str">
        <f t="shared" si="83"/>
        <v/>
      </c>
      <c r="AQ230" s="257" t="str">
        <f t="shared" si="84"/>
        <v/>
      </c>
    </row>
    <row r="231" spans="5:43">
      <c r="E231" s="257" t="str">
        <f t="shared" si="85"/>
        <v/>
      </c>
      <c r="G231" s="257" t="str">
        <f t="shared" si="85"/>
        <v/>
      </c>
      <c r="I231" s="257" t="str">
        <f t="shared" si="67"/>
        <v/>
      </c>
      <c r="K231" s="257" t="str">
        <f t="shared" si="68"/>
        <v/>
      </c>
      <c r="M231" s="257" t="str">
        <f t="shared" si="69"/>
        <v/>
      </c>
      <c r="O231" s="257" t="str">
        <f t="shared" si="70"/>
        <v/>
      </c>
      <c r="Q231" s="257" t="str">
        <f t="shared" si="71"/>
        <v/>
      </c>
      <c r="S231" s="257" t="str">
        <f t="shared" si="72"/>
        <v/>
      </c>
      <c r="U231" s="257" t="str">
        <f t="shared" si="73"/>
        <v/>
      </c>
      <c r="W231" s="257" t="str">
        <f t="shared" si="74"/>
        <v/>
      </c>
      <c r="Y231" s="257" t="str">
        <f t="shared" si="75"/>
        <v/>
      </c>
      <c r="AA231" s="257" t="str">
        <f t="shared" si="76"/>
        <v/>
      </c>
      <c r="AC231" s="257" t="str">
        <f t="shared" si="77"/>
        <v/>
      </c>
      <c r="AE231" s="257" t="str">
        <f t="shared" si="78"/>
        <v/>
      </c>
      <c r="AG231" s="257" t="str">
        <f t="shared" si="79"/>
        <v/>
      </c>
      <c r="AI231" s="257" t="str">
        <f t="shared" si="80"/>
        <v/>
      </c>
      <c r="AK231" s="257" t="str">
        <f t="shared" si="81"/>
        <v/>
      </c>
      <c r="AM231" s="257" t="str">
        <f t="shared" si="82"/>
        <v/>
      </c>
      <c r="AO231" s="257" t="str">
        <f t="shared" si="83"/>
        <v/>
      </c>
      <c r="AQ231" s="257" t="str">
        <f t="shared" si="84"/>
        <v/>
      </c>
    </row>
    <row r="232" spans="5:43">
      <c r="E232" s="257" t="str">
        <f t="shared" si="85"/>
        <v/>
      </c>
      <c r="G232" s="257" t="str">
        <f t="shared" si="85"/>
        <v/>
      </c>
      <c r="I232" s="257" t="str">
        <f t="shared" si="67"/>
        <v/>
      </c>
      <c r="K232" s="257" t="str">
        <f t="shared" si="68"/>
        <v/>
      </c>
      <c r="M232" s="257" t="str">
        <f t="shared" si="69"/>
        <v/>
      </c>
      <c r="O232" s="257" t="str">
        <f t="shared" si="70"/>
        <v/>
      </c>
      <c r="Q232" s="257" t="str">
        <f t="shared" si="71"/>
        <v/>
      </c>
      <c r="S232" s="257" t="str">
        <f t="shared" si="72"/>
        <v/>
      </c>
      <c r="U232" s="257" t="str">
        <f t="shared" si="73"/>
        <v/>
      </c>
      <c r="W232" s="257" t="str">
        <f t="shared" si="74"/>
        <v/>
      </c>
      <c r="Y232" s="257" t="str">
        <f t="shared" si="75"/>
        <v/>
      </c>
      <c r="AA232" s="257" t="str">
        <f t="shared" si="76"/>
        <v/>
      </c>
      <c r="AC232" s="257" t="str">
        <f t="shared" si="77"/>
        <v/>
      </c>
      <c r="AE232" s="257" t="str">
        <f t="shared" si="78"/>
        <v/>
      </c>
      <c r="AG232" s="257" t="str">
        <f t="shared" si="79"/>
        <v/>
      </c>
      <c r="AI232" s="257" t="str">
        <f t="shared" si="80"/>
        <v/>
      </c>
      <c r="AK232" s="257" t="str">
        <f t="shared" si="81"/>
        <v/>
      </c>
      <c r="AM232" s="257" t="str">
        <f t="shared" si="82"/>
        <v/>
      </c>
      <c r="AO232" s="257" t="str">
        <f t="shared" si="83"/>
        <v/>
      </c>
      <c r="AQ232" s="257" t="str">
        <f t="shared" si="84"/>
        <v/>
      </c>
    </row>
    <row r="233" spans="5:43">
      <c r="E233" s="257" t="str">
        <f t="shared" si="85"/>
        <v/>
      </c>
      <c r="G233" s="257" t="str">
        <f t="shared" si="85"/>
        <v/>
      </c>
      <c r="I233" s="257" t="str">
        <f t="shared" si="67"/>
        <v/>
      </c>
      <c r="K233" s="257" t="str">
        <f t="shared" si="68"/>
        <v/>
      </c>
      <c r="M233" s="257" t="str">
        <f t="shared" si="69"/>
        <v/>
      </c>
      <c r="O233" s="257" t="str">
        <f t="shared" si="70"/>
        <v/>
      </c>
      <c r="Q233" s="257" t="str">
        <f t="shared" si="71"/>
        <v/>
      </c>
      <c r="S233" s="257" t="str">
        <f t="shared" si="72"/>
        <v/>
      </c>
      <c r="U233" s="257" t="str">
        <f t="shared" si="73"/>
        <v/>
      </c>
      <c r="W233" s="257" t="str">
        <f t="shared" si="74"/>
        <v/>
      </c>
      <c r="Y233" s="257" t="str">
        <f t="shared" si="75"/>
        <v/>
      </c>
      <c r="AA233" s="257" t="str">
        <f t="shared" si="76"/>
        <v/>
      </c>
      <c r="AC233" s="257" t="str">
        <f t="shared" si="77"/>
        <v/>
      </c>
      <c r="AE233" s="257" t="str">
        <f t="shared" si="78"/>
        <v/>
      </c>
      <c r="AG233" s="257" t="str">
        <f t="shared" si="79"/>
        <v/>
      </c>
      <c r="AI233" s="257" t="str">
        <f t="shared" si="80"/>
        <v/>
      </c>
      <c r="AK233" s="257" t="str">
        <f t="shared" si="81"/>
        <v/>
      </c>
      <c r="AM233" s="257" t="str">
        <f t="shared" si="82"/>
        <v/>
      </c>
      <c r="AO233" s="257" t="str">
        <f t="shared" si="83"/>
        <v/>
      </c>
      <c r="AQ233" s="257" t="str">
        <f t="shared" si="84"/>
        <v/>
      </c>
    </row>
    <row r="234" spans="5:43">
      <c r="E234" s="257" t="str">
        <f t="shared" si="85"/>
        <v/>
      </c>
      <c r="G234" s="257" t="str">
        <f t="shared" si="85"/>
        <v/>
      </c>
      <c r="I234" s="257" t="str">
        <f t="shared" si="67"/>
        <v/>
      </c>
      <c r="K234" s="257" t="str">
        <f t="shared" si="68"/>
        <v/>
      </c>
      <c r="M234" s="257" t="str">
        <f t="shared" si="69"/>
        <v/>
      </c>
      <c r="O234" s="257" t="str">
        <f t="shared" si="70"/>
        <v/>
      </c>
      <c r="Q234" s="257" t="str">
        <f t="shared" si="71"/>
        <v/>
      </c>
      <c r="S234" s="257" t="str">
        <f t="shared" si="72"/>
        <v/>
      </c>
      <c r="U234" s="257" t="str">
        <f t="shared" si="73"/>
        <v/>
      </c>
      <c r="W234" s="257" t="str">
        <f t="shared" si="74"/>
        <v/>
      </c>
      <c r="Y234" s="257" t="str">
        <f t="shared" si="75"/>
        <v/>
      </c>
      <c r="AA234" s="257" t="str">
        <f t="shared" si="76"/>
        <v/>
      </c>
      <c r="AC234" s="257" t="str">
        <f t="shared" si="77"/>
        <v/>
      </c>
      <c r="AE234" s="257" t="str">
        <f t="shared" si="78"/>
        <v/>
      </c>
      <c r="AG234" s="257" t="str">
        <f t="shared" si="79"/>
        <v/>
      </c>
      <c r="AI234" s="257" t="str">
        <f t="shared" si="80"/>
        <v/>
      </c>
      <c r="AK234" s="257" t="str">
        <f t="shared" si="81"/>
        <v/>
      </c>
      <c r="AM234" s="257" t="str">
        <f t="shared" si="82"/>
        <v/>
      </c>
      <c r="AO234" s="257" t="str">
        <f t="shared" si="83"/>
        <v/>
      </c>
      <c r="AQ234" s="257" t="str">
        <f t="shared" si="84"/>
        <v/>
      </c>
    </row>
    <row r="235" spans="5:43">
      <c r="E235" s="257" t="str">
        <f t="shared" si="85"/>
        <v/>
      </c>
      <c r="G235" s="257" t="str">
        <f t="shared" si="85"/>
        <v/>
      </c>
      <c r="I235" s="257" t="str">
        <f t="shared" si="67"/>
        <v/>
      </c>
      <c r="K235" s="257" t="str">
        <f t="shared" si="68"/>
        <v/>
      </c>
      <c r="M235" s="257" t="str">
        <f t="shared" si="69"/>
        <v/>
      </c>
      <c r="O235" s="257" t="str">
        <f t="shared" si="70"/>
        <v/>
      </c>
      <c r="Q235" s="257" t="str">
        <f t="shared" si="71"/>
        <v/>
      </c>
      <c r="S235" s="257" t="str">
        <f t="shared" si="72"/>
        <v/>
      </c>
      <c r="U235" s="257" t="str">
        <f t="shared" si="73"/>
        <v/>
      </c>
      <c r="W235" s="257" t="str">
        <f t="shared" si="74"/>
        <v/>
      </c>
      <c r="Y235" s="257" t="str">
        <f t="shared" si="75"/>
        <v/>
      </c>
      <c r="AA235" s="257" t="str">
        <f t="shared" si="76"/>
        <v/>
      </c>
      <c r="AC235" s="257" t="str">
        <f t="shared" si="77"/>
        <v/>
      </c>
      <c r="AE235" s="257" t="str">
        <f t="shared" si="78"/>
        <v/>
      </c>
      <c r="AG235" s="257" t="str">
        <f t="shared" si="79"/>
        <v/>
      </c>
      <c r="AI235" s="257" t="str">
        <f t="shared" si="80"/>
        <v/>
      </c>
      <c r="AK235" s="257" t="str">
        <f t="shared" si="81"/>
        <v/>
      </c>
      <c r="AM235" s="257" t="str">
        <f t="shared" si="82"/>
        <v/>
      </c>
      <c r="AO235" s="257" t="str">
        <f t="shared" si="83"/>
        <v/>
      </c>
      <c r="AQ235" s="257" t="str">
        <f t="shared" si="84"/>
        <v/>
      </c>
    </row>
    <row r="236" spans="5:43">
      <c r="E236" s="257" t="str">
        <f t="shared" ref="E236:G251" si="86">IF(OR($B236=0,D236=0),"",D236/$B236)</f>
        <v/>
      </c>
      <c r="G236" s="257" t="str">
        <f t="shared" si="86"/>
        <v/>
      </c>
      <c r="I236" s="257" t="str">
        <f t="shared" si="67"/>
        <v/>
      </c>
      <c r="K236" s="257" t="str">
        <f t="shared" si="68"/>
        <v/>
      </c>
      <c r="M236" s="257" t="str">
        <f t="shared" si="69"/>
        <v/>
      </c>
      <c r="O236" s="257" t="str">
        <f t="shared" si="70"/>
        <v/>
      </c>
      <c r="Q236" s="257" t="str">
        <f t="shared" si="71"/>
        <v/>
      </c>
      <c r="S236" s="257" t="str">
        <f t="shared" si="72"/>
        <v/>
      </c>
      <c r="U236" s="257" t="str">
        <f t="shared" si="73"/>
        <v/>
      </c>
      <c r="W236" s="257" t="str">
        <f t="shared" si="74"/>
        <v/>
      </c>
      <c r="Y236" s="257" t="str">
        <f t="shared" si="75"/>
        <v/>
      </c>
      <c r="AA236" s="257" t="str">
        <f t="shared" si="76"/>
        <v/>
      </c>
      <c r="AC236" s="257" t="str">
        <f t="shared" si="77"/>
        <v/>
      </c>
      <c r="AE236" s="257" t="str">
        <f t="shared" si="78"/>
        <v/>
      </c>
      <c r="AG236" s="257" t="str">
        <f t="shared" si="79"/>
        <v/>
      </c>
      <c r="AI236" s="257" t="str">
        <f t="shared" si="80"/>
        <v/>
      </c>
      <c r="AK236" s="257" t="str">
        <f t="shared" si="81"/>
        <v/>
      </c>
      <c r="AM236" s="257" t="str">
        <f t="shared" si="82"/>
        <v/>
      </c>
      <c r="AO236" s="257" t="str">
        <f t="shared" si="83"/>
        <v/>
      </c>
      <c r="AQ236" s="257" t="str">
        <f t="shared" si="84"/>
        <v/>
      </c>
    </row>
    <row r="237" spans="5:43">
      <c r="E237" s="257" t="str">
        <f t="shared" si="86"/>
        <v/>
      </c>
      <c r="G237" s="257" t="str">
        <f t="shared" si="86"/>
        <v/>
      </c>
      <c r="I237" s="257" t="str">
        <f t="shared" si="67"/>
        <v/>
      </c>
      <c r="K237" s="257" t="str">
        <f t="shared" si="68"/>
        <v/>
      </c>
      <c r="M237" s="257" t="str">
        <f t="shared" si="69"/>
        <v/>
      </c>
      <c r="O237" s="257" t="str">
        <f t="shared" si="70"/>
        <v/>
      </c>
      <c r="Q237" s="257" t="str">
        <f t="shared" si="71"/>
        <v/>
      </c>
      <c r="S237" s="257" t="str">
        <f t="shared" si="72"/>
        <v/>
      </c>
      <c r="U237" s="257" t="str">
        <f t="shared" si="73"/>
        <v/>
      </c>
      <c r="W237" s="257" t="str">
        <f t="shared" si="74"/>
        <v/>
      </c>
      <c r="Y237" s="257" t="str">
        <f t="shared" si="75"/>
        <v/>
      </c>
      <c r="AA237" s="257" t="str">
        <f t="shared" si="76"/>
        <v/>
      </c>
      <c r="AC237" s="257" t="str">
        <f t="shared" si="77"/>
        <v/>
      </c>
      <c r="AE237" s="257" t="str">
        <f t="shared" si="78"/>
        <v/>
      </c>
      <c r="AG237" s="257" t="str">
        <f t="shared" si="79"/>
        <v/>
      </c>
      <c r="AI237" s="257" t="str">
        <f t="shared" si="80"/>
        <v/>
      </c>
      <c r="AK237" s="257" t="str">
        <f t="shared" si="81"/>
        <v/>
      </c>
      <c r="AM237" s="257" t="str">
        <f t="shared" si="82"/>
        <v/>
      </c>
      <c r="AO237" s="257" t="str">
        <f t="shared" si="83"/>
        <v/>
      </c>
      <c r="AQ237" s="257" t="str">
        <f t="shared" si="84"/>
        <v/>
      </c>
    </row>
    <row r="238" spans="5:43">
      <c r="E238" s="257" t="str">
        <f t="shared" si="86"/>
        <v/>
      </c>
      <c r="G238" s="257" t="str">
        <f t="shared" si="86"/>
        <v/>
      </c>
      <c r="I238" s="257" t="str">
        <f t="shared" si="67"/>
        <v/>
      </c>
      <c r="K238" s="257" t="str">
        <f t="shared" si="68"/>
        <v/>
      </c>
      <c r="M238" s="257" t="str">
        <f t="shared" si="69"/>
        <v/>
      </c>
      <c r="O238" s="257" t="str">
        <f t="shared" si="70"/>
        <v/>
      </c>
      <c r="Q238" s="257" t="str">
        <f t="shared" si="71"/>
        <v/>
      </c>
      <c r="S238" s="257" t="str">
        <f t="shared" si="72"/>
        <v/>
      </c>
      <c r="U238" s="257" t="str">
        <f t="shared" si="73"/>
        <v/>
      </c>
      <c r="W238" s="257" t="str">
        <f t="shared" si="74"/>
        <v/>
      </c>
      <c r="Y238" s="257" t="str">
        <f t="shared" si="75"/>
        <v/>
      </c>
      <c r="AA238" s="257" t="str">
        <f t="shared" si="76"/>
        <v/>
      </c>
      <c r="AC238" s="257" t="str">
        <f t="shared" si="77"/>
        <v/>
      </c>
      <c r="AE238" s="257" t="str">
        <f t="shared" si="78"/>
        <v/>
      </c>
      <c r="AG238" s="257" t="str">
        <f t="shared" si="79"/>
        <v/>
      </c>
      <c r="AI238" s="257" t="str">
        <f t="shared" si="80"/>
        <v/>
      </c>
      <c r="AK238" s="257" t="str">
        <f t="shared" si="81"/>
        <v/>
      </c>
      <c r="AM238" s="257" t="str">
        <f t="shared" si="82"/>
        <v/>
      </c>
      <c r="AO238" s="257" t="str">
        <f t="shared" si="83"/>
        <v/>
      </c>
      <c r="AQ238" s="257" t="str">
        <f t="shared" si="84"/>
        <v/>
      </c>
    </row>
    <row r="239" spans="5:43">
      <c r="E239" s="257" t="str">
        <f t="shared" si="86"/>
        <v/>
      </c>
      <c r="G239" s="257" t="str">
        <f t="shared" si="86"/>
        <v/>
      </c>
      <c r="I239" s="257" t="str">
        <f t="shared" si="67"/>
        <v/>
      </c>
      <c r="K239" s="257" t="str">
        <f t="shared" si="68"/>
        <v/>
      </c>
      <c r="M239" s="257" t="str">
        <f t="shared" si="69"/>
        <v/>
      </c>
      <c r="O239" s="257" t="str">
        <f t="shared" si="70"/>
        <v/>
      </c>
      <c r="Q239" s="257" t="str">
        <f t="shared" si="71"/>
        <v/>
      </c>
      <c r="S239" s="257" t="str">
        <f t="shared" si="72"/>
        <v/>
      </c>
      <c r="U239" s="257" t="str">
        <f t="shared" si="73"/>
        <v/>
      </c>
      <c r="W239" s="257" t="str">
        <f t="shared" si="74"/>
        <v/>
      </c>
      <c r="Y239" s="257" t="str">
        <f t="shared" si="75"/>
        <v/>
      </c>
      <c r="AA239" s="257" t="str">
        <f t="shared" si="76"/>
        <v/>
      </c>
      <c r="AC239" s="257" t="str">
        <f t="shared" si="77"/>
        <v/>
      </c>
      <c r="AE239" s="257" t="str">
        <f t="shared" si="78"/>
        <v/>
      </c>
      <c r="AG239" s="257" t="str">
        <f t="shared" si="79"/>
        <v/>
      </c>
      <c r="AI239" s="257" t="str">
        <f t="shared" si="80"/>
        <v/>
      </c>
      <c r="AK239" s="257" t="str">
        <f t="shared" si="81"/>
        <v/>
      </c>
      <c r="AM239" s="257" t="str">
        <f t="shared" si="82"/>
        <v/>
      </c>
      <c r="AO239" s="257" t="str">
        <f t="shared" si="83"/>
        <v/>
      </c>
      <c r="AQ239" s="257" t="str">
        <f t="shared" si="84"/>
        <v/>
      </c>
    </row>
    <row r="240" spans="5:43">
      <c r="E240" s="257" t="str">
        <f t="shared" si="86"/>
        <v/>
      </c>
      <c r="G240" s="257" t="str">
        <f t="shared" si="86"/>
        <v/>
      </c>
      <c r="I240" s="257" t="str">
        <f t="shared" si="67"/>
        <v/>
      </c>
      <c r="K240" s="257" t="str">
        <f t="shared" si="68"/>
        <v/>
      </c>
      <c r="M240" s="257" t="str">
        <f t="shared" si="69"/>
        <v/>
      </c>
      <c r="O240" s="257" t="str">
        <f t="shared" si="70"/>
        <v/>
      </c>
      <c r="Q240" s="257" t="str">
        <f t="shared" si="71"/>
        <v/>
      </c>
      <c r="S240" s="257" t="str">
        <f t="shared" si="72"/>
        <v/>
      </c>
      <c r="U240" s="257" t="str">
        <f t="shared" si="73"/>
        <v/>
      </c>
      <c r="W240" s="257" t="str">
        <f t="shared" si="74"/>
        <v/>
      </c>
      <c r="Y240" s="257" t="str">
        <f t="shared" si="75"/>
        <v/>
      </c>
      <c r="AA240" s="257" t="str">
        <f t="shared" si="76"/>
        <v/>
      </c>
      <c r="AC240" s="257" t="str">
        <f t="shared" si="77"/>
        <v/>
      </c>
      <c r="AE240" s="257" t="str">
        <f t="shared" si="78"/>
        <v/>
      </c>
      <c r="AG240" s="257" t="str">
        <f t="shared" si="79"/>
        <v/>
      </c>
      <c r="AI240" s="257" t="str">
        <f t="shared" si="80"/>
        <v/>
      </c>
      <c r="AK240" s="257" t="str">
        <f t="shared" si="81"/>
        <v/>
      </c>
      <c r="AM240" s="257" t="str">
        <f t="shared" si="82"/>
        <v/>
      </c>
      <c r="AO240" s="257" t="str">
        <f t="shared" si="83"/>
        <v/>
      </c>
      <c r="AQ240" s="257" t="str">
        <f t="shared" si="84"/>
        <v/>
      </c>
    </row>
    <row r="241" spans="5:43">
      <c r="E241" s="257" t="str">
        <f t="shared" si="86"/>
        <v/>
      </c>
      <c r="G241" s="257" t="str">
        <f t="shared" si="86"/>
        <v/>
      </c>
      <c r="I241" s="257" t="str">
        <f t="shared" si="67"/>
        <v/>
      </c>
      <c r="K241" s="257" t="str">
        <f t="shared" si="68"/>
        <v/>
      </c>
      <c r="M241" s="257" t="str">
        <f t="shared" si="69"/>
        <v/>
      </c>
      <c r="O241" s="257" t="str">
        <f t="shared" si="70"/>
        <v/>
      </c>
      <c r="Q241" s="257" t="str">
        <f t="shared" si="71"/>
        <v/>
      </c>
      <c r="S241" s="257" t="str">
        <f t="shared" si="72"/>
        <v/>
      </c>
      <c r="U241" s="257" t="str">
        <f t="shared" si="73"/>
        <v/>
      </c>
      <c r="W241" s="257" t="str">
        <f t="shared" si="74"/>
        <v/>
      </c>
      <c r="Y241" s="257" t="str">
        <f t="shared" si="75"/>
        <v/>
      </c>
      <c r="AA241" s="257" t="str">
        <f t="shared" si="76"/>
        <v/>
      </c>
      <c r="AC241" s="257" t="str">
        <f t="shared" si="77"/>
        <v/>
      </c>
      <c r="AE241" s="257" t="str">
        <f t="shared" si="78"/>
        <v/>
      </c>
      <c r="AG241" s="257" t="str">
        <f t="shared" si="79"/>
        <v/>
      </c>
      <c r="AI241" s="257" t="str">
        <f t="shared" si="80"/>
        <v/>
      </c>
      <c r="AK241" s="257" t="str">
        <f t="shared" si="81"/>
        <v/>
      </c>
      <c r="AM241" s="257" t="str">
        <f t="shared" si="82"/>
        <v/>
      </c>
      <c r="AO241" s="257" t="str">
        <f t="shared" si="83"/>
        <v/>
      </c>
      <c r="AQ241" s="257" t="str">
        <f t="shared" si="84"/>
        <v/>
      </c>
    </row>
    <row r="242" spans="5:43">
      <c r="E242" s="257" t="str">
        <f t="shared" si="86"/>
        <v/>
      </c>
      <c r="G242" s="257" t="str">
        <f t="shared" si="86"/>
        <v/>
      </c>
      <c r="I242" s="257" t="str">
        <f t="shared" si="67"/>
        <v/>
      </c>
      <c r="K242" s="257" t="str">
        <f t="shared" si="68"/>
        <v/>
      </c>
      <c r="M242" s="257" t="str">
        <f t="shared" si="69"/>
        <v/>
      </c>
      <c r="O242" s="257" t="str">
        <f t="shared" si="70"/>
        <v/>
      </c>
      <c r="Q242" s="257" t="str">
        <f t="shared" si="71"/>
        <v/>
      </c>
      <c r="S242" s="257" t="str">
        <f t="shared" si="72"/>
        <v/>
      </c>
      <c r="U242" s="257" t="str">
        <f t="shared" si="73"/>
        <v/>
      </c>
      <c r="W242" s="257" t="str">
        <f t="shared" si="74"/>
        <v/>
      </c>
      <c r="Y242" s="257" t="str">
        <f t="shared" si="75"/>
        <v/>
      </c>
      <c r="AA242" s="257" t="str">
        <f t="shared" si="76"/>
        <v/>
      </c>
      <c r="AC242" s="257" t="str">
        <f t="shared" si="77"/>
        <v/>
      </c>
      <c r="AE242" s="257" t="str">
        <f t="shared" si="78"/>
        <v/>
      </c>
      <c r="AG242" s="257" t="str">
        <f t="shared" si="79"/>
        <v/>
      </c>
      <c r="AI242" s="257" t="str">
        <f t="shared" si="80"/>
        <v/>
      </c>
      <c r="AK242" s="257" t="str">
        <f t="shared" si="81"/>
        <v/>
      </c>
      <c r="AM242" s="257" t="str">
        <f t="shared" si="82"/>
        <v/>
      </c>
      <c r="AO242" s="257" t="str">
        <f t="shared" si="83"/>
        <v/>
      </c>
      <c r="AQ242" s="257" t="str">
        <f t="shared" si="84"/>
        <v/>
      </c>
    </row>
    <row r="243" spans="5:43">
      <c r="E243" s="257" t="str">
        <f t="shared" si="86"/>
        <v/>
      </c>
      <c r="G243" s="257" t="str">
        <f t="shared" si="86"/>
        <v/>
      </c>
      <c r="I243" s="257" t="str">
        <f t="shared" si="67"/>
        <v/>
      </c>
      <c r="K243" s="257" t="str">
        <f t="shared" si="68"/>
        <v/>
      </c>
      <c r="M243" s="257" t="str">
        <f t="shared" si="69"/>
        <v/>
      </c>
      <c r="O243" s="257" t="str">
        <f t="shared" si="70"/>
        <v/>
      </c>
      <c r="Q243" s="257" t="str">
        <f t="shared" si="71"/>
        <v/>
      </c>
      <c r="S243" s="257" t="str">
        <f t="shared" si="72"/>
        <v/>
      </c>
      <c r="U243" s="257" t="str">
        <f t="shared" si="73"/>
        <v/>
      </c>
      <c r="W243" s="257" t="str">
        <f t="shared" si="74"/>
        <v/>
      </c>
      <c r="Y243" s="257" t="str">
        <f t="shared" si="75"/>
        <v/>
      </c>
      <c r="AA243" s="257" t="str">
        <f t="shared" si="76"/>
        <v/>
      </c>
      <c r="AC243" s="257" t="str">
        <f t="shared" si="77"/>
        <v/>
      </c>
      <c r="AE243" s="257" t="str">
        <f t="shared" si="78"/>
        <v/>
      </c>
      <c r="AG243" s="257" t="str">
        <f t="shared" si="79"/>
        <v/>
      </c>
      <c r="AI243" s="257" t="str">
        <f t="shared" si="80"/>
        <v/>
      </c>
      <c r="AK243" s="257" t="str">
        <f t="shared" si="81"/>
        <v/>
      </c>
      <c r="AM243" s="257" t="str">
        <f t="shared" si="82"/>
        <v/>
      </c>
      <c r="AO243" s="257" t="str">
        <f t="shared" si="83"/>
        <v/>
      </c>
      <c r="AQ243" s="257" t="str">
        <f t="shared" si="84"/>
        <v/>
      </c>
    </row>
    <row r="244" spans="5:43">
      <c r="E244" s="257" t="str">
        <f t="shared" si="86"/>
        <v/>
      </c>
      <c r="G244" s="257" t="str">
        <f t="shared" si="86"/>
        <v/>
      </c>
      <c r="I244" s="257" t="str">
        <f t="shared" si="67"/>
        <v/>
      </c>
      <c r="K244" s="257" t="str">
        <f t="shared" si="68"/>
        <v/>
      </c>
      <c r="M244" s="257" t="str">
        <f t="shared" si="69"/>
        <v/>
      </c>
      <c r="O244" s="257" t="str">
        <f t="shared" si="70"/>
        <v/>
      </c>
      <c r="Q244" s="257" t="str">
        <f t="shared" si="71"/>
        <v/>
      </c>
      <c r="S244" s="257" t="str">
        <f t="shared" si="72"/>
        <v/>
      </c>
      <c r="U244" s="257" t="str">
        <f t="shared" si="73"/>
        <v/>
      </c>
      <c r="W244" s="257" t="str">
        <f t="shared" si="74"/>
        <v/>
      </c>
      <c r="Y244" s="257" t="str">
        <f t="shared" si="75"/>
        <v/>
      </c>
      <c r="AA244" s="257" t="str">
        <f t="shared" si="76"/>
        <v/>
      </c>
      <c r="AC244" s="257" t="str">
        <f t="shared" si="77"/>
        <v/>
      </c>
      <c r="AE244" s="257" t="str">
        <f t="shared" si="78"/>
        <v/>
      </c>
      <c r="AG244" s="257" t="str">
        <f t="shared" si="79"/>
        <v/>
      </c>
      <c r="AI244" s="257" t="str">
        <f t="shared" si="80"/>
        <v/>
      </c>
      <c r="AK244" s="257" t="str">
        <f t="shared" si="81"/>
        <v/>
      </c>
      <c r="AM244" s="257" t="str">
        <f t="shared" si="82"/>
        <v/>
      </c>
      <c r="AO244" s="257" t="str">
        <f t="shared" si="83"/>
        <v/>
      </c>
      <c r="AQ244" s="257" t="str">
        <f t="shared" si="84"/>
        <v/>
      </c>
    </row>
    <row r="245" spans="5:43">
      <c r="E245" s="257" t="str">
        <f t="shared" si="86"/>
        <v/>
      </c>
      <c r="G245" s="257" t="str">
        <f t="shared" si="86"/>
        <v/>
      </c>
      <c r="I245" s="257" t="str">
        <f t="shared" si="67"/>
        <v/>
      </c>
      <c r="K245" s="257" t="str">
        <f t="shared" si="68"/>
        <v/>
      </c>
      <c r="M245" s="257" t="str">
        <f t="shared" si="69"/>
        <v/>
      </c>
      <c r="O245" s="257" t="str">
        <f t="shared" si="70"/>
        <v/>
      </c>
      <c r="Q245" s="257" t="str">
        <f t="shared" si="71"/>
        <v/>
      </c>
      <c r="S245" s="257" t="str">
        <f t="shared" si="72"/>
        <v/>
      </c>
      <c r="U245" s="257" t="str">
        <f t="shared" si="73"/>
        <v/>
      </c>
      <c r="W245" s="257" t="str">
        <f t="shared" si="74"/>
        <v/>
      </c>
      <c r="Y245" s="257" t="str">
        <f t="shared" si="75"/>
        <v/>
      </c>
      <c r="AA245" s="257" t="str">
        <f t="shared" si="76"/>
        <v/>
      </c>
      <c r="AC245" s="257" t="str">
        <f t="shared" si="77"/>
        <v/>
      </c>
      <c r="AE245" s="257" t="str">
        <f t="shared" si="78"/>
        <v/>
      </c>
      <c r="AG245" s="257" t="str">
        <f t="shared" si="79"/>
        <v/>
      </c>
      <c r="AI245" s="257" t="str">
        <f t="shared" si="80"/>
        <v/>
      </c>
      <c r="AK245" s="257" t="str">
        <f t="shared" si="81"/>
        <v/>
      </c>
      <c r="AM245" s="257" t="str">
        <f t="shared" si="82"/>
        <v/>
      </c>
      <c r="AO245" s="257" t="str">
        <f t="shared" si="83"/>
        <v/>
      </c>
      <c r="AQ245" s="257" t="str">
        <f t="shared" si="84"/>
        <v/>
      </c>
    </row>
    <row r="246" spans="5:43">
      <c r="E246" s="257" t="str">
        <f t="shared" si="86"/>
        <v/>
      </c>
      <c r="G246" s="257" t="str">
        <f t="shared" si="86"/>
        <v/>
      </c>
      <c r="I246" s="257" t="str">
        <f t="shared" si="67"/>
        <v/>
      </c>
      <c r="K246" s="257" t="str">
        <f t="shared" si="68"/>
        <v/>
      </c>
      <c r="M246" s="257" t="str">
        <f t="shared" si="69"/>
        <v/>
      </c>
      <c r="O246" s="257" t="str">
        <f t="shared" si="70"/>
        <v/>
      </c>
      <c r="Q246" s="257" t="str">
        <f t="shared" si="71"/>
        <v/>
      </c>
      <c r="S246" s="257" t="str">
        <f t="shared" si="72"/>
        <v/>
      </c>
      <c r="U246" s="257" t="str">
        <f t="shared" si="73"/>
        <v/>
      </c>
      <c r="W246" s="257" t="str">
        <f t="shared" si="74"/>
        <v/>
      </c>
      <c r="Y246" s="257" t="str">
        <f t="shared" si="75"/>
        <v/>
      </c>
      <c r="AA246" s="257" t="str">
        <f t="shared" si="76"/>
        <v/>
      </c>
      <c r="AC246" s="257" t="str">
        <f t="shared" si="77"/>
        <v/>
      </c>
      <c r="AE246" s="257" t="str">
        <f t="shared" si="78"/>
        <v/>
      </c>
      <c r="AG246" s="257" t="str">
        <f t="shared" si="79"/>
        <v/>
      </c>
      <c r="AI246" s="257" t="str">
        <f t="shared" si="80"/>
        <v/>
      </c>
      <c r="AK246" s="257" t="str">
        <f t="shared" si="81"/>
        <v/>
      </c>
      <c r="AM246" s="257" t="str">
        <f t="shared" si="82"/>
        <v/>
      </c>
      <c r="AO246" s="257" t="str">
        <f t="shared" si="83"/>
        <v/>
      </c>
      <c r="AQ246" s="257" t="str">
        <f t="shared" si="84"/>
        <v/>
      </c>
    </row>
    <row r="247" spans="5:43">
      <c r="E247" s="257" t="str">
        <f t="shared" si="86"/>
        <v/>
      </c>
      <c r="G247" s="257" t="str">
        <f t="shared" si="86"/>
        <v/>
      </c>
      <c r="I247" s="257" t="str">
        <f t="shared" si="67"/>
        <v/>
      </c>
      <c r="K247" s="257" t="str">
        <f t="shared" si="68"/>
        <v/>
      </c>
      <c r="M247" s="257" t="str">
        <f t="shared" si="69"/>
        <v/>
      </c>
      <c r="O247" s="257" t="str">
        <f t="shared" si="70"/>
        <v/>
      </c>
      <c r="Q247" s="257" t="str">
        <f t="shared" si="71"/>
        <v/>
      </c>
      <c r="S247" s="257" t="str">
        <f t="shared" si="72"/>
        <v/>
      </c>
      <c r="U247" s="257" t="str">
        <f t="shared" si="73"/>
        <v/>
      </c>
      <c r="W247" s="257" t="str">
        <f t="shared" si="74"/>
        <v/>
      </c>
      <c r="Y247" s="257" t="str">
        <f t="shared" si="75"/>
        <v/>
      </c>
      <c r="AA247" s="257" t="str">
        <f t="shared" si="76"/>
        <v/>
      </c>
      <c r="AC247" s="257" t="str">
        <f t="shared" si="77"/>
        <v/>
      </c>
      <c r="AE247" s="257" t="str">
        <f t="shared" si="78"/>
        <v/>
      </c>
      <c r="AG247" s="257" t="str">
        <f t="shared" si="79"/>
        <v/>
      </c>
      <c r="AI247" s="257" t="str">
        <f t="shared" si="80"/>
        <v/>
      </c>
      <c r="AK247" s="257" t="str">
        <f t="shared" si="81"/>
        <v/>
      </c>
      <c r="AM247" s="257" t="str">
        <f t="shared" si="82"/>
        <v/>
      </c>
      <c r="AO247" s="257" t="str">
        <f t="shared" si="83"/>
        <v/>
      </c>
      <c r="AQ247" s="257" t="str">
        <f t="shared" si="84"/>
        <v/>
      </c>
    </row>
    <row r="248" spans="5:43">
      <c r="E248" s="257" t="str">
        <f t="shared" si="86"/>
        <v/>
      </c>
      <c r="G248" s="257" t="str">
        <f t="shared" si="86"/>
        <v/>
      </c>
      <c r="I248" s="257" t="str">
        <f t="shared" si="67"/>
        <v/>
      </c>
      <c r="K248" s="257" t="str">
        <f t="shared" si="68"/>
        <v/>
      </c>
      <c r="M248" s="257" t="str">
        <f t="shared" si="69"/>
        <v/>
      </c>
      <c r="O248" s="257" t="str">
        <f t="shared" si="70"/>
        <v/>
      </c>
      <c r="Q248" s="257" t="str">
        <f t="shared" si="71"/>
        <v/>
      </c>
      <c r="S248" s="257" t="str">
        <f t="shared" si="72"/>
        <v/>
      </c>
      <c r="U248" s="257" t="str">
        <f t="shared" si="73"/>
        <v/>
      </c>
      <c r="W248" s="257" t="str">
        <f t="shared" si="74"/>
        <v/>
      </c>
      <c r="Y248" s="257" t="str">
        <f t="shared" si="75"/>
        <v/>
      </c>
      <c r="AA248" s="257" t="str">
        <f t="shared" si="76"/>
        <v/>
      </c>
      <c r="AC248" s="257" t="str">
        <f t="shared" si="77"/>
        <v/>
      </c>
      <c r="AE248" s="257" t="str">
        <f t="shared" si="78"/>
        <v/>
      </c>
      <c r="AG248" s="257" t="str">
        <f t="shared" si="79"/>
        <v/>
      </c>
      <c r="AI248" s="257" t="str">
        <f t="shared" si="80"/>
        <v/>
      </c>
      <c r="AK248" s="257" t="str">
        <f t="shared" si="81"/>
        <v/>
      </c>
      <c r="AM248" s="257" t="str">
        <f t="shared" si="82"/>
        <v/>
      </c>
      <c r="AO248" s="257" t="str">
        <f t="shared" si="83"/>
        <v/>
      </c>
      <c r="AQ248" s="257" t="str">
        <f t="shared" si="84"/>
        <v/>
      </c>
    </row>
    <row r="249" spans="5:43">
      <c r="E249" s="257" t="str">
        <f t="shared" si="86"/>
        <v/>
      </c>
      <c r="G249" s="257" t="str">
        <f t="shared" si="86"/>
        <v/>
      </c>
      <c r="I249" s="257" t="str">
        <f t="shared" si="67"/>
        <v/>
      </c>
      <c r="K249" s="257" t="str">
        <f t="shared" si="68"/>
        <v/>
      </c>
      <c r="M249" s="257" t="str">
        <f t="shared" si="69"/>
        <v/>
      </c>
      <c r="O249" s="257" t="str">
        <f t="shared" si="70"/>
        <v/>
      </c>
      <c r="Q249" s="257" t="str">
        <f t="shared" si="71"/>
        <v/>
      </c>
      <c r="S249" s="257" t="str">
        <f t="shared" si="72"/>
        <v/>
      </c>
      <c r="U249" s="257" t="str">
        <f t="shared" si="73"/>
        <v/>
      </c>
      <c r="W249" s="257" t="str">
        <f t="shared" si="74"/>
        <v/>
      </c>
      <c r="Y249" s="257" t="str">
        <f t="shared" si="75"/>
        <v/>
      </c>
      <c r="AA249" s="257" t="str">
        <f t="shared" si="76"/>
        <v/>
      </c>
      <c r="AC249" s="257" t="str">
        <f t="shared" si="77"/>
        <v/>
      </c>
      <c r="AE249" s="257" t="str">
        <f t="shared" si="78"/>
        <v/>
      </c>
      <c r="AG249" s="257" t="str">
        <f t="shared" si="79"/>
        <v/>
      </c>
      <c r="AI249" s="257" t="str">
        <f t="shared" si="80"/>
        <v/>
      </c>
      <c r="AK249" s="257" t="str">
        <f t="shared" si="81"/>
        <v/>
      </c>
      <c r="AM249" s="257" t="str">
        <f t="shared" si="82"/>
        <v/>
      </c>
      <c r="AO249" s="257" t="str">
        <f t="shared" si="83"/>
        <v/>
      </c>
      <c r="AQ249" s="257" t="str">
        <f t="shared" si="84"/>
        <v/>
      </c>
    </row>
    <row r="250" spans="5:43">
      <c r="E250" s="257" t="str">
        <f t="shared" si="86"/>
        <v/>
      </c>
      <c r="G250" s="257" t="str">
        <f t="shared" si="86"/>
        <v/>
      </c>
      <c r="I250" s="257" t="str">
        <f t="shared" si="67"/>
        <v/>
      </c>
      <c r="K250" s="257" t="str">
        <f t="shared" si="68"/>
        <v/>
      </c>
      <c r="M250" s="257" t="str">
        <f t="shared" si="69"/>
        <v/>
      </c>
      <c r="O250" s="257" t="str">
        <f t="shared" si="70"/>
        <v/>
      </c>
      <c r="Q250" s="257" t="str">
        <f t="shared" si="71"/>
        <v/>
      </c>
      <c r="S250" s="257" t="str">
        <f t="shared" si="72"/>
        <v/>
      </c>
      <c r="U250" s="257" t="str">
        <f t="shared" si="73"/>
        <v/>
      </c>
      <c r="W250" s="257" t="str">
        <f t="shared" si="74"/>
        <v/>
      </c>
      <c r="Y250" s="257" t="str">
        <f t="shared" si="75"/>
        <v/>
      </c>
      <c r="AA250" s="257" t="str">
        <f t="shared" si="76"/>
        <v/>
      </c>
      <c r="AC250" s="257" t="str">
        <f t="shared" si="77"/>
        <v/>
      </c>
      <c r="AE250" s="257" t="str">
        <f t="shared" si="78"/>
        <v/>
      </c>
      <c r="AG250" s="257" t="str">
        <f t="shared" si="79"/>
        <v/>
      </c>
      <c r="AI250" s="257" t="str">
        <f t="shared" si="80"/>
        <v/>
      </c>
      <c r="AK250" s="257" t="str">
        <f t="shared" si="81"/>
        <v/>
      </c>
      <c r="AM250" s="257" t="str">
        <f t="shared" si="82"/>
        <v/>
      </c>
      <c r="AO250" s="257" t="str">
        <f t="shared" si="83"/>
        <v/>
      </c>
      <c r="AQ250" s="257" t="str">
        <f t="shared" si="84"/>
        <v/>
      </c>
    </row>
    <row r="251" spans="5:43">
      <c r="E251" s="257" t="str">
        <f t="shared" si="86"/>
        <v/>
      </c>
      <c r="G251" s="257" t="str">
        <f t="shared" si="86"/>
        <v/>
      </c>
      <c r="I251" s="257" t="str">
        <f t="shared" si="67"/>
        <v/>
      </c>
      <c r="K251" s="257" t="str">
        <f t="shared" si="68"/>
        <v/>
      </c>
      <c r="M251" s="257" t="str">
        <f t="shared" si="69"/>
        <v/>
      </c>
      <c r="O251" s="257" t="str">
        <f t="shared" si="70"/>
        <v/>
      </c>
      <c r="Q251" s="257" t="str">
        <f t="shared" si="71"/>
        <v/>
      </c>
      <c r="S251" s="257" t="str">
        <f t="shared" si="72"/>
        <v/>
      </c>
      <c r="U251" s="257" t="str">
        <f t="shared" si="73"/>
        <v/>
      </c>
      <c r="W251" s="257" t="str">
        <f t="shared" si="74"/>
        <v/>
      </c>
      <c r="Y251" s="257" t="str">
        <f t="shared" si="75"/>
        <v/>
      </c>
      <c r="AA251" s="257" t="str">
        <f t="shared" si="76"/>
        <v/>
      </c>
      <c r="AC251" s="257" t="str">
        <f t="shared" si="77"/>
        <v/>
      </c>
      <c r="AE251" s="257" t="str">
        <f t="shared" si="78"/>
        <v/>
      </c>
      <c r="AG251" s="257" t="str">
        <f t="shared" si="79"/>
        <v/>
      </c>
      <c r="AI251" s="257" t="str">
        <f t="shared" si="80"/>
        <v/>
      </c>
      <c r="AK251" s="257" t="str">
        <f t="shared" si="81"/>
        <v/>
      </c>
      <c r="AM251" s="257" t="str">
        <f t="shared" si="82"/>
        <v/>
      </c>
      <c r="AO251" s="257" t="str">
        <f t="shared" si="83"/>
        <v/>
      </c>
      <c r="AQ251" s="257" t="str">
        <f t="shared" si="84"/>
        <v/>
      </c>
    </row>
    <row r="252" spans="5:43">
      <c r="E252" s="257" t="str">
        <f t="shared" ref="E252:G267" si="87">IF(OR($B252=0,D252=0),"",D252/$B252)</f>
        <v/>
      </c>
      <c r="G252" s="257" t="str">
        <f t="shared" si="87"/>
        <v/>
      </c>
      <c r="I252" s="257" t="str">
        <f t="shared" si="67"/>
        <v/>
      </c>
      <c r="K252" s="257" t="str">
        <f t="shared" si="68"/>
        <v/>
      </c>
      <c r="M252" s="257" t="str">
        <f t="shared" si="69"/>
        <v/>
      </c>
      <c r="O252" s="257" t="str">
        <f t="shared" si="70"/>
        <v/>
      </c>
      <c r="Q252" s="257" t="str">
        <f t="shared" si="71"/>
        <v/>
      </c>
      <c r="S252" s="257" t="str">
        <f t="shared" si="72"/>
        <v/>
      </c>
      <c r="U252" s="257" t="str">
        <f t="shared" si="73"/>
        <v/>
      </c>
      <c r="W252" s="257" t="str">
        <f t="shared" si="74"/>
        <v/>
      </c>
      <c r="Y252" s="257" t="str">
        <f t="shared" si="75"/>
        <v/>
      </c>
      <c r="AA252" s="257" t="str">
        <f t="shared" si="76"/>
        <v/>
      </c>
      <c r="AC252" s="257" t="str">
        <f t="shared" si="77"/>
        <v/>
      </c>
      <c r="AE252" s="257" t="str">
        <f t="shared" si="78"/>
        <v/>
      </c>
      <c r="AG252" s="257" t="str">
        <f t="shared" si="79"/>
        <v/>
      </c>
      <c r="AI252" s="257" t="str">
        <f t="shared" si="80"/>
        <v/>
      </c>
      <c r="AK252" s="257" t="str">
        <f t="shared" si="81"/>
        <v/>
      </c>
      <c r="AM252" s="257" t="str">
        <f t="shared" si="82"/>
        <v/>
      </c>
      <c r="AO252" s="257" t="str">
        <f t="shared" si="83"/>
        <v/>
      </c>
      <c r="AQ252" s="257" t="str">
        <f t="shared" si="84"/>
        <v/>
      </c>
    </row>
    <row r="253" spans="5:43">
      <c r="E253" s="257" t="str">
        <f t="shared" si="87"/>
        <v/>
      </c>
      <c r="G253" s="257" t="str">
        <f t="shared" si="87"/>
        <v/>
      </c>
      <c r="I253" s="257" t="str">
        <f t="shared" si="67"/>
        <v/>
      </c>
      <c r="K253" s="257" t="str">
        <f t="shared" si="68"/>
        <v/>
      </c>
      <c r="M253" s="257" t="str">
        <f t="shared" si="69"/>
        <v/>
      </c>
      <c r="O253" s="257" t="str">
        <f t="shared" si="70"/>
        <v/>
      </c>
      <c r="Q253" s="257" t="str">
        <f t="shared" si="71"/>
        <v/>
      </c>
      <c r="S253" s="257" t="str">
        <f t="shared" si="72"/>
        <v/>
      </c>
      <c r="U253" s="257" t="str">
        <f t="shared" si="73"/>
        <v/>
      </c>
      <c r="W253" s="257" t="str">
        <f t="shared" si="74"/>
        <v/>
      </c>
      <c r="Y253" s="257" t="str">
        <f t="shared" si="75"/>
        <v/>
      </c>
      <c r="AA253" s="257" t="str">
        <f t="shared" si="76"/>
        <v/>
      </c>
      <c r="AC253" s="257" t="str">
        <f t="shared" si="77"/>
        <v/>
      </c>
      <c r="AE253" s="257" t="str">
        <f t="shared" si="78"/>
        <v/>
      </c>
      <c r="AG253" s="257" t="str">
        <f t="shared" si="79"/>
        <v/>
      </c>
      <c r="AI253" s="257" t="str">
        <f t="shared" si="80"/>
        <v/>
      </c>
      <c r="AK253" s="257" t="str">
        <f t="shared" si="81"/>
        <v/>
      </c>
      <c r="AM253" s="257" t="str">
        <f t="shared" si="82"/>
        <v/>
      </c>
      <c r="AO253" s="257" t="str">
        <f t="shared" si="83"/>
        <v/>
      </c>
      <c r="AQ253" s="257" t="str">
        <f t="shared" si="84"/>
        <v/>
      </c>
    </row>
    <row r="254" spans="5:43">
      <c r="E254" s="257" t="str">
        <f t="shared" si="87"/>
        <v/>
      </c>
      <c r="G254" s="257" t="str">
        <f t="shared" si="87"/>
        <v/>
      </c>
      <c r="I254" s="257" t="str">
        <f t="shared" si="67"/>
        <v/>
      </c>
      <c r="K254" s="257" t="str">
        <f t="shared" si="68"/>
        <v/>
      </c>
      <c r="M254" s="257" t="str">
        <f t="shared" si="69"/>
        <v/>
      </c>
      <c r="O254" s="257" t="str">
        <f t="shared" si="70"/>
        <v/>
      </c>
      <c r="Q254" s="257" t="str">
        <f t="shared" si="71"/>
        <v/>
      </c>
      <c r="S254" s="257" t="str">
        <f t="shared" si="72"/>
        <v/>
      </c>
      <c r="U254" s="257" t="str">
        <f t="shared" si="73"/>
        <v/>
      </c>
      <c r="W254" s="257" t="str">
        <f t="shared" si="74"/>
        <v/>
      </c>
      <c r="Y254" s="257" t="str">
        <f t="shared" si="75"/>
        <v/>
      </c>
      <c r="AA254" s="257" t="str">
        <f t="shared" si="76"/>
        <v/>
      </c>
      <c r="AC254" s="257" t="str">
        <f t="shared" si="77"/>
        <v/>
      </c>
      <c r="AE254" s="257" t="str">
        <f t="shared" si="78"/>
        <v/>
      </c>
      <c r="AG254" s="257" t="str">
        <f t="shared" si="79"/>
        <v/>
      </c>
      <c r="AI254" s="257" t="str">
        <f t="shared" si="80"/>
        <v/>
      </c>
      <c r="AK254" s="257" t="str">
        <f t="shared" si="81"/>
        <v/>
      </c>
      <c r="AM254" s="257" t="str">
        <f t="shared" si="82"/>
        <v/>
      </c>
      <c r="AO254" s="257" t="str">
        <f t="shared" si="83"/>
        <v/>
      </c>
      <c r="AQ254" s="257" t="str">
        <f t="shared" si="84"/>
        <v/>
      </c>
    </row>
    <row r="255" spans="5:43">
      <c r="E255" s="257" t="str">
        <f t="shared" si="87"/>
        <v/>
      </c>
      <c r="G255" s="257" t="str">
        <f t="shared" si="87"/>
        <v/>
      </c>
      <c r="I255" s="257" t="str">
        <f t="shared" si="67"/>
        <v/>
      </c>
      <c r="K255" s="257" t="str">
        <f t="shared" si="68"/>
        <v/>
      </c>
      <c r="M255" s="257" t="str">
        <f t="shared" si="69"/>
        <v/>
      </c>
      <c r="O255" s="257" t="str">
        <f t="shared" si="70"/>
        <v/>
      </c>
      <c r="Q255" s="257" t="str">
        <f t="shared" si="71"/>
        <v/>
      </c>
      <c r="S255" s="257" t="str">
        <f t="shared" si="72"/>
        <v/>
      </c>
      <c r="U255" s="257" t="str">
        <f t="shared" si="73"/>
        <v/>
      </c>
      <c r="W255" s="257" t="str">
        <f t="shared" si="74"/>
        <v/>
      </c>
      <c r="Y255" s="257" t="str">
        <f t="shared" si="75"/>
        <v/>
      </c>
      <c r="AA255" s="257" t="str">
        <f t="shared" si="76"/>
        <v/>
      </c>
      <c r="AC255" s="257" t="str">
        <f t="shared" si="77"/>
        <v/>
      </c>
      <c r="AE255" s="257" t="str">
        <f t="shared" si="78"/>
        <v/>
      </c>
      <c r="AG255" s="257" t="str">
        <f t="shared" si="79"/>
        <v/>
      </c>
      <c r="AI255" s="257" t="str">
        <f t="shared" si="80"/>
        <v/>
      </c>
      <c r="AK255" s="257" t="str">
        <f t="shared" si="81"/>
        <v/>
      </c>
      <c r="AM255" s="257" t="str">
        <f t="shared" si="82"/>
        <v/>
      </c>
      <c r="AO255" s="257" t="str">
        <f t="shared" si="83"/>
        <v/>
      </c>
      <c r="AQ255" s="257" t="str">
        <f t="shared" si="84"/>
        <v/>
      </c>
    </row>
    <row r="256" spans="5:43">
      <c r="E256" s="257" t="str">
        <f t="shared" si="87"/>
        <v/>
      </c>
      <c r="G256" s="257" t="str">
        <f t="shared" si="87"/>
        <v/>
      </c>
      <c r="I256" s="257" t="str">
        <f t="shared" si="67"/>
        <v/>
      </c>
      <c r="K256" s="257" t="str">
        <f t="shared" si="68"/>
        <v/>
      </c>
      <c r="M256" s="257" t="str">
        <f t="shared" si="69"/>
        <v/>
      </c>
      <c r="O256" s="257" t="str">
        <f t="shared" si="70"/>
        <v/>
      </c>
      <c r="Q256" s="257" t="str">
        <f t="shared" si="71"/>
        <v/>
      </c>
      <c r="S256" s="257" t="str">
        <f t="shared" si="72"/>
        <v/>
      </c>
      <c r="U256" s="257" t="str">
        <f t="shared" si="73"/>
        <v/>
      </c>
      <c r="W256" s="257" t="str">
        <f t="shared" si="74"/>
        <v/>
      </c>
      <c r="Y256" s="257" t="str">
        <f t="shared" si="75"/>
        <v/>
      </c>
      <c r="AA256" s="257" t="str">
        <f t="shared" si="76"/>
        <v/>
      </c>
      <c r="AC256" s="257" t="str">
        <f t="shared" si="77"/>
        <v/>
      </c>
      <c r="AE256" s="257" t="str">
        <f t="shared" si="78"/>
        <v/>
      </c>
      <c r="AG256" s="257" t="str">
        <f t="shared" si="79"/>
        <v/>
      </c>
      <c r="AI256" s="257" t="str">
        <f t="shared" si="80"/>
        <v/>
      </c>
      <c r="AK256" s="257" t="str">
        <f t="shared" si="81"/>
        <v/>
      </c>
      <c r="AM256" s="257" t="str">
        <f t="shared" si="82"/>
        <v/>
      </c>
      <c r="AO256" s="257" t="str">
        <f t="shared" si="83"/>
        <v/>
      </c>
      <c r="AQ256" s="257" t="str">
        <f t="shared" si="84"/>
        <v/>
      </c>
    </row>
    <row r="257" spans="5:43">
      <c r="E257" s="257" t="str">
        <f t="shared" si="87"/>
        <v/>
      </c>
      <c r="G257" s="257" t="str">
        <f t="shared" si="87"/>
        <v/>
      </c>
      <c r="I257" s="257" t="str">
        <f t="shared" si="67"/>
        <v/>
      </c>
      <c r="K257" s="257" t="str">
        <f t="shared" si="68"/>
        <v/>
      </c>
      <c r="M257" s="257" t="str">
        <f t="shared" si="69"/>
        <v/>
      </c>
      <c r="O257" s="257" t="str">
        <f t="shared" si="70"/>
        <v/>
      </c>
      <c r="Q257" s="257" t="str">
        <f t="shared" si="71"/>
        <v/>
      </c>
      <c r="S257" s="257" t="str">
        <f t="shared" si="72"/>
        <v/>
      </c>
      <c r="U257" s="257" t="str">
        <f t="shared" si="73"/>
        <v/>
      </c>
      <c r="W257" s="257" t="str">
        <f t="shared" si="74"/>
        <v/>
      </c>
      <c r="Y257" s="257" t="str">
        <f t="shared" si="75"/>
        <v/>
      </c>
      <c r="AA257" s="257" t="str">
        <f t="shared" si="76"/>
        <v/>
      </c>
      <c r="AC257" s="257" t="str">
        <f t="shared" si="77"/>
        <v/>
      </c>
      <c r="AE257" s="257" t="str">
        <f t="shared" si="78"/>
        <v/>
      </c>
      <c r="AG257" s="257" t="str">
        <f t="shared" si="79"/>
        <v/>
      </c>
      <c r="AI257" s="257" t="str">
        <f t="shared" si="80"/>
        <v/>
      </c>
      <c r="AK257" s="257" t="str">
        <f t="shared" si="81"/>
        <v/>
      </c>
      <c r="AM257" s="257" t="str">
        <f t="shared" si="82"/>
        <v/>
      </c>
      <c r="AO257" s="257" t="str">
        <f t="shared" si="83"/>
        <v/>
      </c>
      <c r="AQ257" s="257" t="str">
        <f t="shared" si="84"/>
        <v/>
      </c>
    </row>
    <row r="258" spans="5:43">
      <c r="E258" s="257" t="str">
        <f t="shared" si="87"/>
        <v/>
      </c>
      <c r="G258" s="257" t="str">
        <f t="shared" si="87"/>
        <v/>
      </c>
      <c r="I258" s="257" t="str">
        <f t="shared" si="67"/>
        <v/>
      </c>
      <c r="K258" s="257" t="str">
        <f t="shared" si="68"/>
        <v/>
      </c>
      <c r="M258" s="257" t="str">
        <f t="shared" si="69"/>
        <v/>
      </c>
      <c r="O258" s="257" t="str">
        <f t="shared" si="70"/>
        <v/>
      </c>
      <c r="Q258" s="257" t="str">
        <f t="shared" si="71"/>
        <v/>
      </c>
      <c r="S258" s="257" t="str">
        <f t="shared" si="72"/>
        <v/>
      </c>
      <c r="U258" s="257" t="str">
        <f t="shared" si="73"/>
        <v/>
      </c>
      <c r="W258" s="257" t="str">
        <f t="shared" si="74"/>
        <v/>
      </c>
      <c r="Y258" s="257" t="str">
        <f t="shared" si="75"/>
        <v/>
      </c>
      <c r="AA258" s="257" t="str">
        <f t="shared" si="76"/>
        <v/>
      </c>
      <c r="AC258" s="257" t="str">
        <f t="shared" si="77"/>
        <v/>
      </c>
      <c r="AE258" s="257" t="str">
        <f t="shared" si="78"/>
        <v/>
      </c>
      <c r="AG258" s="257" t="str">
        <f t="shared" si="79"/>
        <v/>
      </c>
      <c r="AI258" s="257" t="str">
        <f t="shared" si="80"/>
        <v/>
      </c>
      <c r="AK258" s="257" t="str">
        <f t="shared" si="81"/>
        <v/>
      </c>
      <c r="AM258" s="257" t="str">
        <f t="shared" si="82"/>
        <v/>
      </c>
      <c r="AO258" s="257" t="str">
        <f t="shared" si="83"/>
        <v/>
      </c>
      <c r="AQ258" s="257" t="str">
        <f t="shared" si="84"/>
        <v/>
      </c>
    </row>
    <row r="259" spans="5:43">
      <c r="E259" s="257" t="str">
        <f t="shared" si="87"/>
        <v/>
      </c>
      <c r="G259" s="257" t="str">
        <f t="shared" si="87"/>
        <v/>
      </c>
      <c r="I259" s="257" t="str">
        <f t="shared" si="67"/>
        <v/>
      </c>
      <c r="K259" s="257" t="str">
        <f t="shared" si="68"/>
        <v/>
      </c>
      <c r="M259" s="257" t="str">
        <f t="shared" si="69"/>
        <v/>
      </c>
      <c r="O259" s="257" t="str">
        <f t="shared" si="70"/>
        <v/>
      </c>
      <c r="Q259" s="257" t="str">
        <f t="shared" si="71"/>
        <v/>
      </c>
      <c r="S259" s="257" t="str">
        <f t="shared" si="72"/>
        <v/>
      </c>
      <c r="U259" s="257" t="str">
        <f t="shared" si="73"/>
        <v/>
      </c>
      <c r="W259" s="257" t="str">
        <f t="shared" si="74"/>
        <v/>
      </c>
      <c r="Y259" s="257" t="str">
        <f t="shared" si="75"/>
        <v/>
      </c>
      <c r="AA259" s="257" t="str">
        <f t="shared" si="76"/>
        <v/>
      </c>
      <c r="AC259" s="257" t="str">
        <f t="shared" si="77"/>
        <v/>
      </c>
      <c r="AE259" s="257" t="str">
        <f t="shared" si="78"/>
        <v/>
      </c>
      <c r="AG259" s="257" t="str">
        <f t="shared" si="79"/>
        <v/>
      </c>
      <c r="AI259" s="257" t="str">
        <f t="shared" si="80"/>
        <v/>
      </c>
      <c r="AK259" s="257" t="str">
        <f t="shared" si="81"/>
        <v/>
      </c>
      <c r="AM259" s="257" t="str">
        <f t="shared" si="82"/>
        <v/>
      </c>
      <c r="AO259" s="257" t="str">
        <f t="shared" si="83"/>
        <v/>
      </c>
      <c r="AQ259" s="257" t="str">
        <f t="shared" si="84"/>
        <v/>
      </c>
    </row>
    <row r="260" spans="5:43">
      <c r="E260" s="257" t="str">
        <f t="shared" si="87"/>
        <v/>
      </c>
      <c r="G260" s="257" t="str">
        <f t="shared" si="87"/>
        <v/>
      </c>
      <c r="I260" s="257" t="str">
        <f t="shared" si="67"/>
        <v/>
      </c>
      <c r="K260" s="257" t="str">
        <f t="shared" si="68"/>
        <v/>
      </c>
      <c r="M260" s="257" t="str">
        <f t="shared" si="69"/>
        <v/>
      </c>
      <c r="O260" s="257" t="str">
        <f t="shared" si="70"/>
        <v/>
      </c>
      <c r="Q260" s="257" t="str">
        <f t="shared" si="71"/>
        <v/>
      </c>
      <c r="S260" s="257" t="str">
        <f t="shared" si="72"/>
        <v/>
      </c>
      <c r="U260" s="257" t="str">
        <f t="shared" si="73"/>
        <v/>
      </c>
      <c r="W260" s="257" t="str">
        <f t="shared" si="74"/>
        <v/>
      </c>
      <c r="Y260" s="257" t="str">
        <f t="shared" si="75"/>
        <v/>
      </c>
      <c r="AA260" s="257" t="str">
        <f t="shared" si="76"/>
        <v/>
      </c>
      <c r="AC260" s="257" t="str">
        <f t="shared" si="77"/>
        <v/>
      </c>
      <c r="AE260" s="257" t="str">
        <f t="shared" si="78"/>
        <v/>
      </c>
      <c r="AG260" s="257" t="str">
        <f t="shared" si="79"/>
        <v/>
      </c>
      <c r="AI260" s="257" t="str">
        <f t="shared" si="80"/>
        <v/>
      </c>
      <c r="AK260" s="257" t="str">
        <f t="shared" si="81"/>
        <v/>
      </c>
      <c r="AM260" s="257" t="str">
        <f t="shared" si="82"/>
        <v/>
      </c>
      <c r="AO260" s="257" t="str">
        <f t="shared" si="83"/>
        <v/>
      </c>
      <c r="AQ260" s="257" t="str">
        <f t="shared" si="84"/>
        <v/>
      </c>
    </row>
    <row r="261" spans="5:43">
      <c r="E261" s="257" t="str">
        <f t="shared" si="87"/>
        <v/>
      </c>
      <c r="G261" s="257" t="str">
        <f t="shared" si="87"/>
        <v/>
      </c>
      <c r="I261" s="257" t="str">
        <f t="shared" si="67"/>
        <v/>
      </c>
      <c r="K261" s="257" t="str">
        <f t="shared" si="68"/>
        <v/>
      </c>
      <c r="M261" s="257" t="str">
        <f t="shared" si="69"/>
        <v/>
      </c>
      <c r="O261" s="257" t="str">
        <f t="shared" si="70"/>
        <v/>
      </c>
      <c r="Q261" s="257" t="str">
        <f t="shared" si="71"/>
        <v/>
      </c>
      <c r="S261" s="257" t="str">
        <f t="shared" si="72"/>
        <v/>
      </c>
      <c r="U261" s="257" t="str">
        <f t="shared" si="73"/>
        <v/>
      </c>
      <c r="W261" s="257" t="str">
        <f t="shared" si="74"/>
        <v/>
      </c>
      <c r="Y261" s="257" t="str">
        <f t="shared" si="75"/>
        <v/>
      </c>
      <c r="AA261" s="257" t="str">
        <f t="shared" si="76"/>
        <v/>
      </c>
      <c r="AC261" s="257" t="str">
        <f t="shared" si="77"/>
        <v/>
      </c>
      <c r="AE261" s="257" t="str">
        <f t="shared" si="78"/>
        <v/>
      </c>
      <c r="AG261" s="257" t="str">
        <f t="shared" si="79"/>
        <v/>
      </c>
      <c r="AI261" s="257" t="str">
        <f t="shared" si="80"/>
        <v/>
      </c>
      <c r="AK261" s="257" t="str">
        <f t="shared" si="81"/>
        <v/>
      </c>
      <c r="AM261" s="257" t="str">
        <f t="shared" si="82"/>
        <v/>
      </c>
      <c r="AO261" s="257" t="str">
        <f t="shared" si="83"/>
        <v/>
      </c>
      <c r="AQ261" s="257" t="str">
        <f t="shared" si="84"/>
        <v/>
      </c>
    </row>
    <row r="262" spans="5:43">
      <c r="E262" s="257" t="str">
        <f t="shared" si="87"/>
        <v/>
      </c>
      <c r="G262" s="257" t="str">
        <f t="shared" si="87"/>
        <v/>
      </c>
      <c r="I262" s="257" t="str">
        <f t="shared" si="67"/>
        <v/>
      </c>
      <c r="K262" s="257" t="str">
        <f t="shared" si="68"/>
        <v/>
      </c>
      <c r="M262" s="257" t="str">
        <f t="shared" si="69"/>
        <v/>
      </c>
      <c r="O262" s="257" t="str">
        <f t="shared" si="70"/>
        <v/>
      </c>
      <c r="Q262" s="257" t="str">
        <f t="shared" si="71"/>
        <v/>
      </c>
      <c r="S262" s="257" t="str">
        <f t="shared" si="72"/>
        <v/>
      </c>
      <c r="U262" s="257" t="str">
        <f t="shared" si="73"/>
        <v/>
      </c>
      <c r="W262" s="257" t="str">
        <f t="shared" si="74"/>
        <v/>
      </c>
      <c r="Y262" s="257" t="str">
        <f t="shared" si="75"/>
        <v/>
      </c>
      <c r="AA262" s="257" t="str">
        <f t="shared" si="76"/>
        <v/>
      </c>
      <c r="AC262" s="257" t="str">
        <f t="shared" si="77"/>
        <v/>
      </c>
      <c r="AE262" s="257" t="str">
        <f t="shared" si="78"/>
        <v/>
      </c>
      <c r="AG262" s="257" t="str">
        <f t="shared" si="79"/>
        <v/>
      </c>
      <c r="AI262" s="257" t="str">
        <f t="shared" si="80"/>
        <v/>
      </c>
      <c r="AK262" s="257" t="str">
        <f t="shared" si="81"/>
        <v/>
      </c>
      <c r="AM262" s="257" t="str">
        <f t="shared" si="82"/>
        <v/>
      </c>
      <c r="AO262" s="257" t="str">
        <f t="shared" si="83"/>
        <v/>
      </c>
      <c r="AQ262" s="257" t="str">
        <f t="shared" si="84"/>
        <v/>
      </c>
    </row>
    <row r="263" spans="5:43">
      <c r="E263" s="257" t="str">
        <f t="shared" si="87"/>
        <v/>
      </c>
      <c r="G263" s="257" t="str">
        <f t="shared" si="87"/>
        <v/>
      </c>
      <c r="I263" s="257" t="str">
        <f t="shared" si="67"/>
        <v/>
      </c>
      <c r="K263" s="257" t="str">
        <f t="shared" si="68"/>
        <v/>
      </c>
      <c r="M263" s="257" t="str">
        <f t="shared" si="69"/>
        <v/>
      </c>
      <c r="O263" s="257" t="str">
        <f t="shared" si="70"/>
        <v/>
      </c>
      <c r="Q263" s="257" t="str">
        <f t="shared" si="71"/>
        <v/>
      </c>
      <c r="S263" s="257" t="str">
        <f t="shared" si="72"/>
        <v/>
      </c>
      <c r="U263" s="257" t="str">
        <f t="shared" si="73"/>
        <v/>
      </c>
      <c r="W263" s="257" t="str">
        <f t="shared" si="74"/>
        <v/>
      </c>
      <c r="Y263" s="257" t="str">
        <f t="shared" si="75"/>
        <v/>
      </c>
      <c r="AA263" s="257" t="str">
        <f t="shared" si="76"/>
        <v/>
      </c>
      <c r="AC263" s="257" t="str">
        <f t="shared" si="77"/>
        <v/>
      </c>
      <c r="AE263" s="257" t="str">
        <f t="shared" si="78"/>
        <v/>
      </c>
      <c r="AG263" s="257" t="str">
        <f t="shared" si="79"/>
        <v/>
      </c>
      <c r="AI263" s="257" t="str">
        <f t="shared" si="80"/>
        <v/>
      </c>
      <c r="AK263" s="257" t="str">
        <f t="shared" si="81"/>
        <v/>
      </c>
      <c r="AM263" s="257" t="str">
        <f t="shared" si="82"/>
        <v/>
      </c>
      <c r="AO263" s="257" t="str">
        <f t="shared" si="83"/>
        <v/>
      </c>
      <c r="AQ263" s="257" t="str">
        <f t="shared" si="84"/>
        <v/>
      </c>
    </row>
    <row r="264" spans="5:43">
      <c r="E264" s="257" t="str">
        <f t="shared" si="87"/>
        <v/>
      </c>
      <c r="G264" s="257" t="str">
        <f t="shared" si="87"/>
        <v/>
      </c>
      <c r="I264" s="257" t="str">
        <f t="shared" si="67"/>
        <v/>
      </c>
      <c r="K264" s="257" t="str">
        <f t="shared" si="68"/>
        <v/>
      </c>
      <c r="M264" s="257" t="str">
        <f t="shared" si="69"/>
        <v/>
      </c>
      <c r="O264" s="257" t="str">
        <f t="shared" si="70"/>
        <v/>
      </c>
      <c r="Q264" s="257" t="str">
        <f t="shared" si="71"/>
        <v/>
      </c>
      <c r="S264" s="257" t="str">
        <f t="shared" si="72"/>
        <v/>
      </c>
      <c r="U264" s="257" t="str">
        <f t="shared" si="73"/>
        <v/>
      </c>
      <c r="W264" s="257" t="str">
        <f t="shared" si="74"/>
        <v/>
      </c>
      <c r="Y264" s="257" t="str">
        <f t="shared" si="75"/>
        <v/>
      </c>
      <c r="AA264" s="257" t="str">
        <f t="shared" si="76"/>
        <v/>
      </c>
      <c r="AC264" s="257" t="str">
        <f t="shared" si="77"/>
        <v/>
      </c>
      <c r="AE264" s="257" t="str">
        <f t="shared" si="78"/>
        <v/>
      </c>
      <c r="AG264" s="257" t="str">
        <f t="shared" si="79"/>
        <v/>
      </c>
      <c r="AI264" s="257" t="str">
        <f t="shared" si="80"/>
        <v/>
      </c>
      <c r="AK264" s="257" t="str">
        <f t="shared" si="81"/>
        <v/>
      </c>
      <c r="AM264" s="257" t="str">
        <f t="shared" si="82"/>
        <v/>
      </c>
      <c r="AO264" s="257" t="str">
        <f t="shared" si="83"/>
        <v/>
      </c>
      <c r="AQ264" s="257" t="str">
        <f t="shared" si="84"/>
        <v/>
      </c>
    </row>
    <row r="265" spans="5:43">
      <c r="E265" s="257" t="str">
        <f t="shared" si="87"/>
        <v/>
      </c>
      <c r="G265" s="257" t="str">
        <f t="shared" si="87"/>
        <v/>
      </c>
      <c r="I265" s="257" t="str">
        <f t="shared" si="67"/>
        <v/>
      </c>
      <c r="K265" s="257" t="str">
        <f t="shared" si="68"/>
        <v/>
      </c>
      <c r="M265" s="257" t="str">
        <f t="shared" si="69"/>
        <v/>
      </c>
      <c r="O265" s="257" t="str">
        <f t="shared" si="70"/>
        <v/>
      </c>
      <c r="Q265" s="257" t="str">
        <f t="shared" si="71"/>
        <v/>
      </c>
      <c r="S265" s="257" t="str">
        <f t="shared" si="72"/>
        <v/>
      </c>
      <c r="U265" s="257" t="str">
        <f t="shared" si="73"/>
        <v/>
      </c>
      <c r="W265" s="257" t="str">
        <f t="shared" si="74"/>
        <v/>
      </c>
      <c r="Y265" s="257" t="str">
        <f t="shared" si="75"/>
        <v/>
      </c>
      <c r="AA265" s="257" t="str">
        <f t="shared" si="76"/>
        <v/>
      </c>
      <c r="AC265" s="257" t="str">
        <f t="shared" si="77"/>
        <v/>
      </c>
      <c r="AE265" s="257" t="str">
        <f t="shared" si="78"/>
        <v/>
      </c>
      <c r="AG265" s="257" t="str">
        <f t="shared" si="79"/>
        <v/>
      </c>
      <c r="AI265" s="257" t="str">
        <f t="shared" si="80"/>
        <v/>
      </c>
      <c r="AK265" s="257" t="str">
        <f t="shared" si="81"/>
        <v/>
      </c>
      <c r="AM265" s="257" t="str">
        <f t="shared" si="82"/>
        <v/>
      </c>
      <c r="AO265" s="257" t="str">
        <f t="shared" si="83"/>
        <v/>
      </c>
      <c r="AQ265" s="257" t="str">
        <f t="shared" si="84"/>
        <v/>
      </c>
    </row>
    <row r="266" spans="5:43">
      <c r="E266" s="257" t="str">
        <f t="shared" si="87"/>
        <v/>
      </c>
      <c r="G266" s="257" t="str">
        <f t="shared" si="87"/>
        <v/>
      </c>
      <c r="I266" s="257" t="str">
        <f t="shared" si="67"/>
        <v/>
      </c>
      <c r="K266" s="257" t="str">
        <f t="shared" si="68"/>
        <v/>
      </c>
      <c r="M266" s="257" t="str">
        <f t="shared" si="69"/>
        <v/>
      </c>
      <c r="O266" s="257" t="str">
        <f t="shared" si="70"/>
        <v/>
      </c>
      <c r="Q266" s="257" t="str">
        <f t="shared" si="71"/>
        <v/>
      </c>
      <c r="S266" s="257" t="str">
        <f t="shared" si="72"/>
        <v/>
      </c>
      <c r="U266" s="257" t="str">
        <f t="shared" si="73"/>
        <v/>
      </c>
      <c r="W266" s="257" t="str">
        <f t="shared" si="74"/>
        <v/>
      </c>
      <c r="Y266" s="257" t="str">
        <f t="shared" si="75"/>
        <v/>
      </c>
      <c r="AA266" s="257" t="str">
        <f t="shared" si="76"/>
        <v/>
      </c>
      <c r="AC266" s="257" t="str">
        <f t="shared" si="77"/>
        <v/>
      </c>
      <c r="AE266" s="257" t="str">
        <f t="shared" si="78"/>
        <v/>
      </c>
      <c r="AG266" s="257" t="str">
        <f t="shared" si="79"/>
        <v/>
      </c>
      <c r="AI266" s="257" t="str">
        <f t="shared" si="80"/>
        <v/>
      </c>
      <c r="AK266" s="257" t="str">
        <f t="shared" si="81"/>
        <v/>
      </c>
      <c r="AM266" s="257" t="str">
        <f t="shared" si="82"/>
        <v/>
      </c>
      <c r="AO266" s="257" t="str">
        <f t="shared" si="83"/>
        <v/>
      </c>
      <c r="AQ266" s="257" t="str">
        <f t="shared" si="84"/>
        <v/>
      </c>
    </row>
    <row r="267" spans="5:43">
      <c r="E267" s="257" t="str">
        <f t="shared" si="87"/>
        <v/>
      </c>
      <c r="G267" s="257" t="str">
        <f t="shared" si="87"/>
        <v/>
      </c>
      <c r="I267" s="257" t="str">
        <f t="shared" si="67"/>
        <v/>
      </c>
      <c r="K267" s="257" t="str">
        <f t="shared" si="68"/>
        <v/>
      </c>
      <c r="M267" s="257" t="str">
        <f t="shared" si="69"/>
        <v/>
      </c>
      <c r="O267" s="257" t="str">
        <f t="shared" si="70"/>
        <v/>
      </c>
      <c r="Q267" s="257" t="str">
        <f t="shared" si="71"/>
        <v/>
      </c>
      <c r="S267" s="257" t="str">
        <f t="shared" si="72"/>
        <v/>
      </c>
      <c r="U267" s="257" t="str">
        <f t="shared" si="73"/>
        <v/>
      </c>
      <c r="W267" s="257" t="str">
        <f t="shared" si="74"/>
        <v/>
      </c>
      <c r="Y267" s="257" t="str">
        <f t="shared" si="75"/>
        <v/>
      </c>
      <c r="AA267" s="257" t="str">
        <f t="shared" si="76"/>
        <v/>
      </c>
      <c r="AC267" s="257" t="str">
        <f t="shared" si="77"/>
        <v/>
      </c>
      <c r="AE267" s="257" t="str">
        <f t="shared" si="78"/>
        <v/>
      </c>
      <c r="AG267" s="257" t="str">
        <f t="shared" si="79"/>
        <v/>
      </c>
      <c r="AI267" s="257" t="str">
        <f t="shared" si="80"/>
        <v/>
      </c>
      <c r="AK267" s="257" t="str">
        <f t="shared" si="81"/>
        <v/>
      </c>
      <c r="AM267" s="257" t="str">
        <f t="shared" si="82"/>
        <v/>
      </c>
      <c r="AO267" s="257" t="str">
        <f t="shared" si="83"/>
        <v/>
      </c>
      <c r="AQ267" s="257" t="str">
        <f t="shared" si="84"/>
        <v/>
      </c>
    </row>
    <row r="268" spans="5:43">
      <c r="E268" s="257" t="str">
        <f t="shared" ref="E268:G283" si="88">IF(OR($B268=0,D268=0),"",D268/$B268)</f>
        <v/>
      </c>
      <c r="G268" s="257" t="str">
        <f t="shared" si="88"/>
        <v/>
      </c>
      <c r="I268" s="257" t="str">
        <f t="shared" ref="I268:I299" si="89">IF(OR($B268=0,H268=0),"",H268/$B268)</f>
        <v/>
      </c>
      <c r="K268" s="257" t="str">
        <f t="shared" ref="K268:K299" si="90">IF(OR($B268=0,J268=0),"",J268/$B268)</f>
        <v/>
      </c>
      <c r="M268" s="257" t="str">
        <f t="shared" ref="M268:M299" si="91">IF(OR($B268=0,L268=0),"",L268/$B268)</f>
        <v/>
      </c>
      <c r="O268" s="257" t="str">
        <f t="shared" ref="O268:O299" si="92">IF(OR($B268=0,N268=0),"",N268/$B268)</f>
        <v/>
      </c>
      <c r="Q268" s="257" t="str">
        <f t="shared" ref="Q268:Q299" si="93">IF(OR($B268=0,P268=0),"",P268/$B268)</f>
        <v/>
      </c>
      <c r="S268" s="257" t="str">
        <f t="shared" ref="S268:S299" si="94">IF(OR($B268=0,R268=0),"",R268/$B268)</f>
        <v/>
      </c>
      <c r="U268" s="257" t="str">
        <f t="shared" ref="U268:U299" si="95">IF(OR($B268=0,T268=0),"",T268/$B268)</f>
        <v/>
      </c>
      <c r="W268" s="257" t="str">
        <f t="shared" ref="W268:W299" si="96">IF(OR($B268=0,V268=0),"",V268/$B268)</f>
        <v/>
      </c>
      <c r="Y268" s="257" t="str">
        <f t="shared" ref="Y268:Y299" si="97">IF(OR($B268=0,X268=0),"",X268/$B268)</f>
        <v/>
      </c>
      <c r="AA268" s="257" t="str">
        <f t="shared" ref="AA268:AA299" si="98">IF(OR($B268=0,Z268=0),"",Z268/$B268)</f>
        <v/>
      </c>
      <c r="AC268" s="257" t="str">
        <f t="shared" ref="AC268:AC299" si="99">IF(OR($B268=0,AB268=0),"",AB268/$B268)</f>
        <v/>
      </c>
      <c r="AE268" s="257" t="str">
        <f t="shared" ref="AE268:AE299" si="100">IF(OR($B268=0,AD268=0),"",AD268/$B268)</f>
        <v/>
      </c>
      <c r="AG268" s="257" t="str">
        <f t="shared" ref="AG268:AG299" si="101">IF(OR($B268=0,AF268=0),"",AF268/$B268)</f>
        <v/>
      </c>
      <c r="AI268" s="257" t="str">
        <f t="shared" ref="AI268:AI299" si="102">IF(OR($B268=0,AH268=0),"",AH268/$B268)</f>
        <v/>
      </c>
      <c r="AK268" s="257" t="str">
        <f t="shared" ref="AK268:AK299" si="103">IF(OR($B268=0,AJ268=0),"",AJ268/$B268)</f>
        <v/>
      </c>
      <c r="AM268" s="257" t="str">
        <f t="shared" ref="AM268:AM299" si="104">IF(OR($B268=0,AL268=0),"",AL268/$B268)</f>
        <v/>
      </c>
      <c r="AO268" s="257" t="str">
        <f t="shared" ref="AO268:AO299" si="105">IF(OR($B268=0,AN268=0),"",AN268/$B268)</f>
        <v/>
      </c>
      <c r="AQ268" s="257" t="str">
        <f t="shared" ref="AQ268:AQ299" si="106">IF(OR($B268=0,AP268=0),"",AP268/$B268)</f>
        <v/>
      </c>
    </row>
    <row r="269" spans="5:43">
      <c r="E269" s="257" t="str">
        <f t="shared" si="88"/>
        <v/>
      </c>
      <c r="G269" s="257" t="str">
        <f t="shared" si="88"/>
        <v/>
      </c>
      <c r="I269" s="257" t="str">
        <f t="shared" si="89"/>
        <v/>
      </c>
      <c r="K269" s="257" t="str">
        <f t="shared" si="90"/>
        <v/>
      </c>
      <c r="M269" s="257" t="str">
        <f t="shared" si="91"/>
        <v/>
      </c>
      <c r="O269" s="257" t="str">
        <f t="shared" si="92"/>
        <v/>
      </c>
      <c r="Q269" s="257" t="str">
        <f t="shared" si="93"/>
        <v/>
      </c>
      <c r="S269" s="257" t="str">
        <f t="shared" si="94"/>
        <v/>
      </c>
      <c r="U269" s="257" t="str">
        <f t="shared" si="95"/>
        <v/>
      </c>
      <c r="W269" s="257" t="str">
        <f t="shared" si="96"/>
        <v/>
      </c>
      <c r="Y269" s="257" t="str">
        <f t="shared" si="97"/>
        <v/>
      </c>
      <c r="AA269" s="257" t="str">
        <f t="shared" si="98"/>
        <v/>
      </c>
      <c r="AC269" s="257" t="str">
        <f t="shared" si="99"/>
        <v/>
      </c>
      <c r="AE269" s="257" t="str">
        <f t="shared" si="100"/>
        <v/>
      </c>
      <c r="AG269" s="257" t="str">
        <f t="shared" si="101"/>
        <v/>
      </c>
      <c r="AI269" s="257" t="str">
        <f t="shared" si="102"/>
        <v/>
      </c>
      <c r="AK269" s="257" t="str">
        <f t="shared" si="103"/>
        <v/>
      </c>
      <c r="AM269" s="257" t="str">
        <f t="shared" si="104"/>
        <v/>
      </c>
      <c r="AO269" s="257" t="str">
        <f t="shared" si="105"/>
        <v/>
      </c>
      <c r="AQ269" s="257" t="str">
        <f t="shared" si="106"/>
        <v/>
      </c>
    </row>
    <row r="270" spans="5:43">
      <c r="E270" s="257" t="str">
        <f t="shared" si="88"/>
        <v/>
      </c>
      <c r="G270" s="257" t="str">
        <f t="shared" si="88"/>
        <v/>
      </c>
      <c r="I270" s="257" t="str">
        <f t="shared" si="89"/>
        <v/>
      </c>
      <c r="K270" s="257" t="str">
        <f t="shared" si="90"/>
        <v/>
      </c>
      <c r="M270" s="257" t="str">
        <f t="shared" si="91"/>
        <v/>
      </c>
      <c r="O270" s="257" t="str">
        <f t="shared" si="92"/>
        <v/>
      </c>
      <c r="Q270" s="257" t="str">
        <f t="shared" si="93"/>
        <v/>
      </c>
      <c r="S270" s="257" t="str">
        <f t="shared" si="94"/>
        <v/>
      </c>
      <c r="U270" s="257" t="str">
        <f t="shared" si="95"/>
        <v/>
      </c>
      <c r="W270" s="257" t="str">
        <f t="shared" si="96"/>
        <v/>
      </c>
      <c r="Y270" s="257" t="str">
        <f t="shared" si="97"/>
        <v/>
      </c>
      <c r="AA270" s="257" t="str">
        <f t="shared" si="98"/>
        <v/>
      </c>
      <c r="AC270" s="257" t="str">
        <f t="shared" si="99"/>
        <v/>
      </c>
      <c r="AE270" s="257" t="str">
        <f t="shared" si="100"/>
        <v/>
      </c>
      <c r="AG270" s="257" t="str">
        <f t="shared" si="101"/>
        <v/>
      </c>
      <c r="AI270" s="257" t="str">
        <f t="shared" si="102"/>
        <v/>
      </c>
      <c r="AK270" s="257" t="str">
        <f t="shared" si="103"/>
        <v/>
      </c>
      <c r="AM270" s="257" t="str">
        <f t="shared" si="104"/>
        <v/>
      </c>
      <c r="AO270" s="257" t="str">
        <f t="shared" si="105"/>
        <v/>
      </c>
      <c r="AQ270" s="257" t="str">
        <f t="shared" si="106"/>
        <v/>
      </c>
    </row>
    <row r="271" spans="5:43">
      <c r="E271" s="257" t="str">
        <f t="shared" si="88"/>
        <v/>
      </c>
      <c r="G271" s="257" t="str">
        <f t="shared" si="88"/>
        <v/>
      </c>
      <c r="I271" s="257" t="str">
        <f t="shared" si="89"/>
        <v/>
      </c>
      <c r="K271" s="257" t="str">
        <f t="shared" si="90"/>
        <v/>
      </c>
      <c r="M271" s="257" t="str">
        <f t="shared" si="91"/>
        <v/>
      </c>
      <c r="O271" s="257" t="str">
        <f t="shared" si="92"/>
        <v/>
      </c>
      <c r="Q271" s="257" t="str">
        <f t="shared" si="93"/>
        <v/>
      </c>
      <c r="S271" s="257" t="str">
        <f t="shared" si="94"/>
        <v/>
      </c>
      <c r="U271" s="257" t="str">
        <f t="shared" si="95"/>
        <v/>
      </c>
      <c r="W271" s="257" t="str">
        <f t="shared" si="96"/>
        <v/>
      </c>
      <c r="Y271" s="257" t="str">
        <f t="shared" si="97"/>
        <v/>
      </c>
      <c r="AA271" s="257" t="str">
        <f t="shared" si="98"/>
        <v/>
      </c>
      <c r="AC271" s="257" t="str">
        <f t="shared" si="99"/>
        <v/>
      </c>
      <c r="AE271" s="257" t="str">
        <f t="shared" si="100"/>
        <v/>
      </c>
      <c r="AG271" s="257" t="str">
        <f t="shared" si="101"/>
        <v/>
      </c>
      <c r="AI271" s="257" t="str">
        <f t="shared" si="102"/>
        <v/>
      </c>
      <c r="AK271" s="257" t="str">
        <f t="shared" si="103"/>
        <v/>
      </c>
      <c r="AM271" s="257" t="str">
        <f t="shared" si="104"/>
        <v/>
      </c>
      <c r="AO271" s="257" t="str">
        <f t="shared" si="105"/>
        <v/>
      </c>
      <c r="AQ271" s="257" t="str">
        <f t="shared" si="106"/>
        <v/>
      </c>
    </row>
    <row r="272" spans="5:43">
      <c r="E272" s="257" t="str">
        <f t="shared" si="88"/>
        <v/>
      </c>
      <c r="G272" s="257" t="str">
        <f t="shared" si="88"/>
        <v/>
      </c>
      <c r="I272" s="257" t="str">
        <f t="shared" si="89"/>
        <v/>
      </c>
      <c r="K272" s="257" t="str">
        <f t="shared" si="90"/>
        <v/>
      </c>
      <c r="M272" s="257" t="str">
        <f t="shared" si="91"/>
        <v/>
      </c>
      <c r="O272" s="257" t="str">
        <f t="shared" si="92"/>
        <v/>
      </c>
      <c r="Q272" s="257" t="str">
        <f t="shared" si="93"/>
        <v/>
      </c>
      <c r="S272" s="257" t="str">
        <f t="shared" si="94"/>
        <v/>
      </c>
      <c r="U272" s="257" t="str">
        <f t="shared" si="95"/>
        <v/>
      </c>
      <c r="W272" s="257" t="str">
        <f t="shared" si="96"/>
        <v/>
      </c>
      <c r="Y272" s="257" t="str">
        <f t="shared" si="97"/>
        <v/>
      </c>
      <c r="AA272" s="257" t="str">
        <f t="shared" si="98"/>
        <v/>
      </c>
      <c r="AC272" s="257" t="str">
        <f t="shared" si="99"/>
        <v/>
      </c>
      <c r="AE272" s="257" t="str">
        <f t="shared" si="100"/>
        <v/>
      </c>
      <c r="AG272" s="257" t="str">
        <f t="shared" si="101"/>
        <v/>
      </c>
      <c r="AI272" s="257" t="str">
        <f t="shared" si="102"/>
        <v/>
      </c>
      <c r="AK272" s="257" t="str">
        <f t="shared" si="103"/>
        <v/>
      </c>
      <c r="AM272" s="257" t="str">
        <f t="shared" si="104"/>
        <v/>
      </c>
      <c r="AO272" s="257" t="str">
        <f t="shared" si="105"/>
        <v/>
      </c>
      <c r="AQ272" s="257" t="str">
        <f t="shared" si="106"/>
        <v/>
      </c>
    </row>
    <row r="273" spans="5:43">
      <c r="E273" s="257" t="str">
        <f t="shared" si="88"/>
        <v/>
      </c>
      <c r="G273" s="257" t="str">
        <f t="shared" si="88"/>
        <v/>
      </c>
      <c r="I273" s="257" t="str">
        <f t="shared" si="89"/>
        <v/>
      </c>
      <c r="K273" s="257" t="str">
        <f t="shared" si="90"/>
        <v/>
      </c>
      <c r="M273" s="257" t="str">
        <f t="shared" si="91"/>
        <v/>
      </c>
      <c r="O273" s="257" t="str">
        <f t="shared" si="92"/>
        <v/>
      </c>
      <c r="Q273" s="257" t="str">
        <f t="shared" si="93"/>
        <v/>
      </c>
      <c r="S273" s="257" t="str">
        <f t="shared" si="94"/>
        <v/>
      </c>
      <c r="U273" s="257" t="str">
        <f t="shared" si="95"/>
        <v/>
      </c>
      <c r="W273" s="257" t="str">
        <f t="shared" si="96"/>
        <v/>
      </c>
      <c r="Y273" s="257" t="str">
        <f t="shared" si="97"/>
        <v/>
      </c>
      <c r="AA273" s="257" t="str">
        <f t="shared" si="98"/>
        <v/>
      </c>
      <c r="AC273" s="257" t="str">
        <f t="shared" si="99"/>
        <v/>
      </c>
      <c r="AE273" s="257" t="str">
        <f t="shared" si="100"/>
        <v/>
      </c>
      <c r="AG273" s="257" t="str">
        <f t="shared" si="101"/>
        <v/>
      </c>
      <c r="AI273" s="257" t="str">
        <f t="shared" si="102"/>
        <v/>
      </c>
      <c r="AK273" s="257" t="str">
        <f t="shared" si="103"/>
        <v/>
      </c>
      <c r="AM273" s="257" t="str">
        <f t="shared" si="104"/>
        <v/>
      </c>
      <c r="AO273" s="257" t="str">
        <f t="shared" si="105"/>
        <v/>
      </c>
      <c r="AQ273" s="257" t="str">
        <f t="shared" si="106"/>
        <v/>
      </c>
    </row>
    <row r="274" spans="5:43">
      <c r="E274" s="257" t="str">
        <f t="shared" si="88"/>
        <v/>
      </c>
      <c r="G274" s="257" t="str">
        <f t="shared" si="88"/>
        <v/>
      </c>
      <c r="I274" s="257" t="str">
        <f t="shared" si="89"/>
        <v/>
      </c>
      <c r="K274" s="257" t="str">
        <f t="shared" si="90"/>
        <v/>
      </c>
      <c r="M274" s="257" t="str">
        <f t="shared" si="91"/>
        <v/>
      </c>
      <c r="O274" s="257" t="str">
        <f t="shared" si="92"/>
        <v/>
      </c>
      <c r="Q274" s="257" t="str">
        <f t="shared" si="93"/>
        <v/>
      </c>
      <c r="S274" s="257" t="str">
        <f t="shared" si="94"/>
        <v/>
      </c>
      <c r="U274" s="257" t="str">
        <f t="shared" si="95"/>
        <v/>
      </c>
      <c r="W274" s="257" t="str">
        <f t="shared" si="96"/>
        <v/>
      </c>
      <c r="Y274" s="257" t="str">
        <f t="shared" si="97"/>
        <v/>
      </c>
      <c r="AA274" s="257" t="str">
        <f t="shared" si="98"/>
        <v/>
      </c>
      <c r="AC274" s="257" t="str">
        <f t="shared" si="99"/>
        <v/>
      </c>
      <c r="AE274" s="257" t="str">
        <f t="shared" si="100"/>
        <v/>
      </c>
      <c r="AG274" s="257" t="str">
        <f t="shared" si="101"/>
        <v/>
      </c>
      <c r="AI274" s="257" t="str">
        <f t="shared" si="102"/>
        <v/>
      </c>
      <c r="AK274" s="257" t="str">
        <f t="shared" si="103"/>
        <v/>
      </c>
      <c r="AM274" s="257" t="str">
        <f t="shared" si="104"/>
        <v/>
      </c>
      <c r="AO274" s="257" t="str">
        <f t="shared" si="105"/>
        <v/>
      </c>
      <c r="AQ274" s="257" t="str">
        <f t="shared" si="106"/>
        <v/>
      </c>
    </row>
    <row r="275" spans="5:43">
      <c r="E275" s="257" t="str">
        <f t="shared" si="88"/>
        <v/>
      </c>
      <c r="G275" s="257" t="str">
        <f t="shared" si="88"/>
        <v/>
      </c>
      <c r="I275" s="257" t="str">
        <f t="shared" si="89"/>
        <v/>
      </c>
      <c r="K275" s="257" t="str">
        <f t="shared" si="90"/>
        <v/>
      </c>
      <c r="M275" s="257" t="str">
        <f t="shared" si="91"/>
        <v/>
      </c>
      <c r="O275" s="257" t="str">
        <f t="shared" si="92"/>
        <v/>
      </c>
      <c r="Q275" s="257" t="str">
        <f t="shared" si="93"/>
        <v/>
      </c>
      <c r="S275" s="257" t="str">
        <f t="shared" si="94"/>
        <v/>
      </c>
      <c r="U275" s="257" t="str">
        <f t="shared" si="95"/>
        <v/>
      </c>
      <c r="W275" s="257" t="str">
        <f t="shared" si="96"/>
        <v/>
      </c>
      <c r="Y275" s="257" t="str">
        <f t="shared" si="97"/>
        <v/>
      </c>
      <c r="AA275" s="257" t="str">
        <f t="shared" si="98"/>
        <v/>
      </c>
      <c r="AC275" s="257" t="str">
        <f t="shared" si="99"/>
        <v/>
      </c>
      <c r="AE275" s="257" t="str">
        <f t="shared" si="100"/>
        <v/>
      </c>
      <c r="AG275" s="257" t="str">
        <f t="shared" si="101"/>
        <v/>
      </c>
      <c r="AI275" s="257" t="str">
        <f t="shared" si="102"/>
        <v/>
      </c>
      <c r="AK275" s="257" t="str">
        <f t="shared" si="103"/>
        <v/>
      </c>
      <c r="AM275" s="257" t="str">
        <f t="shared" si="104"/>
        <v/>
      </c>
      <c r="AO275" s="257" t="str">
        <f t="shared" si="105"/>
        <v/>
      </c>
      <c r="AQ275" s="257" t="str">
        <f t="shared" si="106"/>
        <v/>
      </c>
    </row>
    <row r="276" spans="5:43">
      <c r="E276" s="257" t="str">
        <f t="shared" si="88"/>
        <v/>
      </c>
      <c r="G276" s="257" t="str">
        <f t="shared" si="88"/>
        <v/>
      </c>
      <c r="I276" s="257" t="str">
        <f t="shared" si="89"/>
        <v/>
      </c>
      <c r="K276" s="257" t="str">
        <f t="shared" si="90"/>
        <v/>
      </c>
      <c r="M276" s="257" t="str">
        <f t="shared" si="91"/>
        <v/>
      </c>
      <c r="O276" s="257" t="str">
        <f t="shared" si="92"/>
        <v/>
      </c>
      <c r="Q276" s="257" t="str">
        <f t="shared" si="93"/>
        <v/>
      </c>
      <c r="S276" s="257" t="str">
        <f t="shared" si="94"/>
        <v/>
      </c>
      <c r="U276" s="257" t="str">
        <f t="shared" si="95"/>
        <v/>
      </c>
      <c r="W276" s="257" t="str">
        <f t="shared" si="96"/>
        <v/>
      </c>
      <c r="Y276" s="257" t="str">
        <f t="shared" si="97"/>
        <v/>
      </c>
      <c r="AA276" s="257" t="str">
        <f t="shared" si="98"/>
        <v/>
      </c>
      <c r="AC276" s="257" t="str">
        <f t="shared" si="99"/>
        <v/>
      </c>
      <c r="AE276" s="257" t="str">
        <f t="shared" si="100"/>
        <v/>
      </c>
      <c r="AG276" s="257" t="str">
        <f t="shared" si="101"/>
        <v/>
      </c>
      <c r="AI276" s="257" t="str">
        <f t="shared" si="102"/>
        <v/>
      </c>
      <c r="AK276" s="257" t="str">
        <f t="shared" si="103"/>
        <v/>
      </c>
      <c r="AM276" s="257" t="str">
        <f t="shared" si="104"/>
        <v/>
      </c>
      <c r="AO276" s="257" t="str">
        <f t="shared" si="105"/>
        <v/>
      </c>
      <c r="AQ276" s="257" t="str">
        <f t="shared" si="106"/>
        <v/>
      </c>
    </row>
    <row r="277" spans="5:43">
      <c r="E277" s="257" t="str">
        <f t="shared" si="88"/>
        <v/>
      </c>
      <c r="G277" s="257" t="str">
        <f t="shared" si="88"/>
        <v/>
      </c>
      <c r="I277" s="257" t="str">
        <f t="shared" si="89"/>
        <v/>
      </c>
      <c r="K277" s="257" t="str">
        <f t="shared" si="90"/>
        <v/>
      </c>
      <c r="M277" s="257" t="str">
        <f t="shared" si="91"/>
        <v/>
      </c>
      <c r="O277" s="257" t="str">
        <f t="shared" si="92"/>
        <v/>
      </c>
      <c r="Q277" s="257" t="str">
        <f t="shared" si="93"/>
        <v/>
      </c>
      <c r="S277" s="257" t="str">
        <f t="shared" si="94"/>
        <v/>
      </c>
      <c r="U277" s="257" t="str">
        <f t="shared" si="95"/>
        <v/>
      </c>
      <c r="W277" s="257" t="str">
        <f t="shared" si="96"/>
        <v/>
      </c>
      <c r="Y277" s="257" t="str">
        <f t="shared" si="97"/>
        <v/>
      </c>
      <c r="AA277" s="257" t="str">
        <f t="shared" si="98"/>
        <v/>
      </c>
      <c r="AC277" s="257" t="str">
        <f t="shared" si="99"/>
        <v/>
      </c>
      <c r="AE277" s="257" t="str">
        <f t="shared" si="100"/>
        <v/>
      </c>
      <c r="AG277" s="257" t="str">
        <f t="shared" si="101"/>
        <v/>
      </c>
      <c r="AI277" s="257" t="str">
        <f t="shared" si="102"/>
        <v/>
      </c>
      <c r="AK277" s="257" t="str">
        <f t="shared" si="103"/>
        <v/>
      </c>
      <c r="AM277" s="257" t="str">
        <f t="shared" si="104"/>
        <v/>
      </c>
      <c r="AO277" s="257" t="str">
        <f t="shared" si="105"/>
        <v/>
      </c>
      <c r="AQ277" s="257" t="str">
        <f t="shared" si="106"/>
        <v/>
      </c>
    </row>
    <row r="278" spans="5:43">
      <c r="E278" s="257" t="str">
        <f t="shared" si="88"/>
        <v/>
      </c>
      <c r="G278" s="257" t="str">
        <f t="shared" si="88"/>
        <v/>
      </c>
      <c r="I278" s="257" t="str">
        <f t="shared" si="89"/>
        <v/>
      </c>
      <c r="K278" s="257" t="str">
        <f t="shared" si="90"/>
        <v/>
      </c>
      <c r="M278" s="257" t="str">
        <f t="shared" si="91"/>
        <v/>
      </c>
      <c r="O278" s="257" t="str">
        <f t="shared" si="92"/>
        <v/>
      </c>
      <c r="Q278" s="257" t="str">
        <f t="shared" si="93"/>
        <v/>
      </c>
      <c r="S278" s="257" t="str">
        <f t="shared" si="94"/>
        <v/>
      </c>
      <c r="U278" s="257" t="str">
        <f t="shared" si="95"/>
        <v/>
      </c>
      <c r="W278" s="257" t="str">
        <f t="shared" si="96"/>
        <v/>
      </c>
      <c r="Y278" s="257" t="str">
        <f t="shared" si="97"/>
        <v/>
      </c>
      <c r="AA278" s="257" t="str">
        <f t="shared" si="98"/>
        <v/>
      </c>
      <c r="AC278" s="257" t="str">
        <f t="shared" si="99"/>
        <v/>
      </c>
      <c r="AE278" s="257" t="str">
        <f t="shared" si="100"/>
        <v/>
      </c>
      <c r="AG278" s="257" t="str">
        <f t="shared" si="101"/>
        <v/>
      </c>
      <c r="AI278" s="257" t="str">
        <f t="shared" si="102"/>
        <v/>
      </c>
      <c r="AK278" s="257" t="str">
        <f t="shared" si="103"/>
        <v/>
      </c>
      <c r="AM278" s="257" t="str">
        <f t="shared" si="104"/>
        <v/>
      </c>
      <c r="AO278" s="257" t="str">
        <f t="shared" si="105"/>
        <v/>
      </c>
      <c r="AQ278" s="257" t="str">
        <f t="shared" si="106"/>
        <v/>
      </c>
    </row>
    <row r="279" spans="5:43">
      <c r="E279" s="257" t="str">
        <f t="shared" si="88"/>
        <v/>
      </c>
      <c r="G279" s="257" t="str">
        <f t="shared" si="88"/>
        <v/>
      </c>
      <c r="I279" s="257" t="str">
        <f t="shared" si="89"/>
        <v/>
      </c>
      <c r="K279" s="257" t="str">
        <f t="shared" si="90"/>
        <v/>
      </c>
      <c r="M279" s="257" t="str">
        <f t="shared" si="91"/>
        <v/>
      </c>
      <c r="O279" s="257" t="str">
        <f t="shared" si="92"/>
        <v/>
      </c>
      <c r="Q279" s="257" t="str">
        <f t="shared" si="93"/>
        <v/>
      </c>
      <c r="S279" s="257" t="str">
        <f t="shared" si="94"/>
        <v/>
      </c>
      <c r="U279" s="257" t="str">
        <f t="shared" si="95"/>
        <v/>
      </c>
      <c r="W279" s="257" t="str">
        <f t="shared" si="96"/>
        <v/>
      </c>
      <c r="Y279" s="257" t="str">
        <f t="shared" si="97"/>
        <v/>
      </c>
      <c r="AA279" s="257" t="str">
        <f t="shared" si="98"/>
        <v/>
      </c>
      <c r="AC279" s="257" t="str">
        <f t="shared" si="99"/>
        <v/>
      </c>
      <c r="AE279" s="257" t="str">
        <f t="shared" si="100"/>
        <v/>
      </c>
      <c r="AG279" s="257" t="str">
        <f t="shared" si="101"/>
        <v/>
      </c>
      <c r="AI279" s="257" t="str">
        <f t="shared" si="102"/>
        <v/>
      </c>
      <c r="AK279" s="257" t="str">
        <f t="shared" si="103"/>
        <v/>
      </c>
      <c r="AM279" s="257" t="str">
        <f t="shared" si="104"/>
        <v/>
      </c>
      <c r="AO279" s="257" t="str">
        <f t="shared" si="105"/>
        <v/>
      </c>
      <c r="AQ279" s="257" t="str">
        <f t="shared" si="106"/>
        <v/>
      </c>
    </row>
    <row r="280" spans="5:43">
      <c r="E280" s="257" t="str">
        <f t="shared" si="88"/>
        <v/>
      </c>
      <c r="G280" s="257" t="str">
        <f t="shared" si="88"/>
        <v/>
      </c>
      <c r="I280" s="257" t="str">
        <f t="shared" si="89"/>
        <v/>
      </c>
      <c r="K280" s="257" t="str">
        <f t="shared" si="90"/>
        <v/>
      </c>
      <c r="M280" s="257" t="str">
        <f t="shared" si="91"/>
        <v/>
      </c>
      <c r="O280" s="257" t="str">
        <f t="shared" si="92"/>
        <v/>
      </c>
      <c r="Q280" s="257" t="str">
        <f t="shared" si="93"/>
        <v/>
      </c>
      <c r="S280" s="257" t="str">
        <f t="shared" si="94"/>
        <v/>
      </c>
      <c r="U280" s="257" t="str">
        <f t="shared" si="95"/>
        <v/>
      </c>
      <c r="W280" s="257" t="str">
        <f t="shared" si="96"/>
        <v/>
      </c>
      <c r="Y280" s="257" t="str">
        <f t="shared" si="97"/>
        <v/>
      </c>
      <c r="AA280" s="257" t="str">
        <f t="shared" si="98"/>
        <v/>
      </c>
      <c r="AC280" s="257" t="str">
        <f t="shared" si="99"/>
        <v/>
      </c>
      <c r="AE280" s="257" t="str">
        <f t="shared" si="100"/>
        <v/>
      </c>
      <c r="AG280" s="257" t="str">
        <f t="shared" si="101"/>
        <v/>
      </c>
      <c r="AI280" s="257" t="str">
        <f t="shared" si="102"/>
        <v/>
      </c>
      <c r="AK280" s="257" t="str">
        <f t="shared" si="103"/>
        <v/>
      </c>
      <c r="AM280" s="257" t="str">
        <f t="shared" si="104"/>
        <v/>
      </c>
      <c r="AO280" s="257" t="str">
        <f t="shared" si="105"/>
        <v/>
      </c>
      <c r="AQ280" s="257" t="str">
        <f t="shared" si="106"/>
        <v/>
      </c>
    </row>
    <row r="281" spans="5:43">
      <c r="E281" s="257" t="str">
        <f t="shared" si="88"/>
        <v/>
      </c>
      <c r="G281" s="257" t="str">
        <f t="shared" si="88"/>
        <v/>
      </c>
      <c r="I281" s="257" t="str">
        <f t="shared" si="89"/>
        <v/>
      </c>
      <c r="K281" s="257" t="str">
        <f t="shared" si="90"/>
        <v/>
      </c>
      <c r="M281" s="257" t="str">
        <f t="shared" si="91"/>
        <v/>
      </c>
      <c r="O281" s="257" t="str">
        <f t="shared" si="92"/>
        <v/>
      </c>
      <c r="Q281" s="257" t="str">
        <f t="shared" si="93"/>
        <v/>
      </c>
      <c r="S281" s="257" t="str">
        <f t="shared" si="94"/>
        <v/>
      </c>
      <c r="U281" s="257" t="str">
        <f t="shared" si="95"/>
        <v/>
      </c>
      <c r="W281" s="257" t="str">
        <f t="shared" si="96"/>
        <v/>
      </c>
      <c r="Y281" s="257" t="str">
        <f t="shared" si="97"/>
        <v/>
      </c>
      <c r="AA281" s="257" t="str">
        <f t="shared" si="98"/>
        <v/>
      </c>
      <c r="AC281" s="257" t="str">
        <f t="shared" si="99"/>
        <v/>
      </c>
      <c r="AE281" s="257" t="str">
        <f t="shared" si="100"/>
        <v/>
      </c>
      <c r="AG281" s="257" t="str">
        <f t="shared" si="101"/>
        <v/>
      </c>
      <c r="AI281" s="257" t="str">
        <f t="shared" si="102"/>
        <v/>
      </c>
      <c r="AK281" s="257" t="str">
        <f t="shared" si="103"/>
        <v/>
      </c>
      <c r="AM281" s="257" t="str">
        <f t="shared" si="104"/>
        <v/>
      </c>
      <c r="AO281" s="257" t="str">
        <f t="shared" si="105"/>
        <v/>
      </c>
      <c r="AQ281" s="257" t="str">
        <f t="shared" si="106"/>
        <v/>
      </c>
    </row>
    <row r="282" spans="5:43">
      <c r="E282" s="257" t="str">
        <f t="shared" si="88"/>
        <v/>
      </c>
      <c r="G282" s="257" t="str">
        <f t="shared" si="88"/>
        <v/>
      </c>
      <c r="I282" s="257" t="str">
        <f t="shared" si="89"/>
        <v/>
      </c>
      <c r="K282" s="257" t="str">
        <f t="shared" si="90"/>
        <v/>
      </c>
      <c r="M282" s="257" t="str">
        <f t="shared" si="91"/>
        <v/>
      </c>
      <c r="O282" s="257" t="str">
        <f t="shared" si="92"/>
        <v/>
      </c>
      <c r="Q282" s="257" t="str">
        <f t="shared" si="93"/>
        <v/>
      </c>
      <c r="S282" s="257" t="str">
        <f t="shared" si="94"/>
        <v/>
      </c>
      <c r="U282" s="257" t="str">
        <f t="shared" si="95"/>
        <v/>
      </c>
      <c r="W282" s="257" t="str">
        <f t="shared" si="96"/>
        <v/>
      </c>
      <c r="Y282" s="257" t="str">
        <f t="shared" si="97"/>
        <v/>
      </c>
      <c r="AA282" s="257" t="str">
        <f t="shared" si="98"/>
        <v/>
      </c>
      <c r="AC282" s="257" t="str">
        <f t="shared" si="99"/>
        <v/>
      </c>
      <c r="AE282" s="257" t="str">
        <f t="shared" si="100"/>
        <v/>
      </c>
      <c r="AG282" s="257" t="str">
        <f t="shared" si="101"/>
        <v/>
      </c>
      <c r="AI282" s="257" t="str">
        <f t="shared" si="102"/>
        <v/>
      </c>
      <c r="AK282" s="257" t="str">
        <f t="shared" si="103"/>
        <v/>
      </c>
      <c r="AM282" s="257" t="str">
        <f t="shared" si="104"/>
        <v/>
      </c>
      <c r="AO282" s="257" t="str">
        <f t="shared" si="105"/>
        <v/>
      </c>
      <c r="AQ282" s="257" t="str">
        <f t="shared" si="106"/>
        <v/>
      </c>
    </row>
    <row r="283" spans="5:43">
      <c r="E283" s="257" t="str">
        <f t="shared" si="88"/>
        <v/>
      </c>
      <c r="G283" s="257" t="str">
        <f t="shared" si="88"/>
        <v/>
      </c>
      <c r="I283" s="257" t="str">
        <f t="shared" si="89"/>
        <v/>
      </c>
      <c r="K283" s="257" t="str">
        <f t="shared" si="90"/>
        <v/>
      </c>
      <c r="M283" s="257" t="str">
        <f t="shared" si="91"/>
        <v/>
      </c>
      <c r="O283" s="257" t="str">
        <f t="shared" si="92"/>
        <v/>
      </c>
      <c r="Q283" s="257" t="str">
        <f t="shared" si="93"/>
        <v/>
      </c>
      <c r="S283" s="257" t="str">
        <f t="shared" si="94"/>
        <v/>
      </c>
      <c r="U283" s="257" t="str">
        <f t="shared" si="95"/>
        <v/>
      </c>
      <c r="W283" s="257" t="str">
        <f t="shared" si="96"/>
        <v/>
      </c>
      <c r="Y283" s="257" t="str">
        <f t="shared" si="97"/>
        <v/>
      </c>
      <c r="AA283" s="257" t="str">
        <f t="shared" si="98"/>
        <v/>
      </c>
      <c r="AC283" s="257" t="str">
        <f t="shared" si="99"/>
        <v/>
      </c>
      <c r="AE283" s="257" t="str">
        <f t="shared" si="100"/>
        <v/>
      </c>
      <c r="AG283" s="257" t="str">
        <f t="shared" si="101"/>
        <v/>
      </c>
      <c r="AI283" s="257" t="str">
        <f t="shared" si="102"/>
        <v/>
      </c>
      <c r="AK283" s="257" t="str">
        <f t="shared" si="103"/>
        <v/>
      </c>
      <c r="AM283" s="257" t="str">
        <f t="shared" si="104"/>
        <v/>
      </c>
      <c r="AO283" s="257" t="str">
        <f t="shared" si="105"/>
        <v/>
      </c>
      <c r="AQ283" s="257" t="str">
        <f t="shared" si="106"/>
        <v/>
      </c>
    </row>
    <row r="284" spans="5:43">
      <c r="E284" s="257" t="str">
        <f t="shared" ref="E284:G299" si="107">IF(OR($B284=0,D284=0),"",D284/$B284)</f>
        <v/>
      </c>
      <c r="G284" s="257" t="str">
        <f t="shared" si="107"/>
        <v/>
      </c>
      <c r="I284" s="257" t="str">
        <f t="shared" si="89"/>
        <v/>
      </c>
      <c r="K284" s="257" t="str">
        <f t="shared" si="90"/>
        <v/>
      </c>
      <c r="M284" s="257" t="str">
        <f t="shared" si="91"/>
        <v/>
      </c>
      <c r="O284" s="257" t="str">
        <f t="shared" si="92"/>
        <v/>
      </c>
      <c r="Q284" s="257" t="str">
        <f t="shared" si="93"/>
        <v/>
      </c>
      <c r="S284" s="257" t="str">
        <f t="shared" si="94"/>
        <v/>
      </c>
      <c r="U284" s="257" t="str">
        <f t="shared" si="95"/>
        <v/>
      </c>
      <c r="W284" s="257" t="str">
        <f t="shared" si="96"/>
        <v/>
      </c>
      <c r="Y284" s="257" t="str">
        <f t="shared" si="97"/>
        <v/>
      </c>
      <c r="AA284" s="257" t="str">
        <f t="shared" si="98"/>
        <v/>
      </c>
      <c r="AC284" s="257" t="str">
        <f t="shared" si="99"/>
        <v/>
      </c>
      <c r="AE284" s="257" t="str">
        <f t="shared" si="100"/>
        <v/>
      </c>
      <c r="AG284" s="257" t="str">
        <f t="shared" si="101"/>
        <v/>
      </c>
      <c r="AI284" s="257" t="str">
        <f t="shared" si="102"/>
        <v/>
      </c>
      <c r="AK284" s="257" t="str">
        <f t="shared" si="103"/>
        <v/>
      </c>
      <c r="AM284" s="257" t="str">
        <f t="shared" si="104"/>
        <v/>
      </c>
      <c r="AO284" s="257" t="str">
        <f t="shared" si="105"/>
        <v/>
      </c>
      <c r="AQ284" s="257" t="str">
        <f t="shared" si="106"/>
        <v/>
      </c>
    </row>
    <row r="285" spans="5:43">
      <c r="E285" s="257" t="str">
        <f t="shared" si="107"/>
        <v/>
      </c>
      <c r="G285" s="257" t="str">
        <f t="shared" si="107"/>
        <v/>
      </c>
      <c r="I285" s="257" t="str">
        <f t="shared" si="89"/>
        <v/>
      </c>
      <c r="K285" s="257" t="str">
        <f t="shared" si="90"/>
        <v/>
      </c>
      <c r="M285" s="257" t="str">
        <f t="shared" si="91"/>
        <v/>
      </c>
      <c r="O285" s="257" t="str">
        <f t="shared" si="92"/>
        <v/>
      </c>
      <c r="Q285" s="257" t="str">
        <f t="shared" si="93"/>
        <v/>
      </c>
      <c r="S285" s="257" t="str">
        <f t="shared" si="94"/>
        <v/>
      </c>
      <c r="U285" s="257" t="str">
        <f t="shared" si="95"/>
        <v/>
      </c>
      <c r="W285" s="257" t="str">
        <f t="shared" si="96"/>
        <v/>
      </c>
      <c r="Y285" s="257" t="str">
        <f t="shared" si="97"/>
        <v/>
      </c>
      <c r="AA285" s="257" t="str">
        <f t="shared" si="98"/>
        <v/>
      </c>
      <c r="AC285" s="257" t="str">
        <f t="shared" si="99"/>
        <v/>
      </c>
      <c r="AE285" s="257" t="str">
        <f t="shared" si="100"/>
        <v/>
      </c>
      <c r="AG285" s="257" t="str">
        <f t="shared" si="101"/>
        <v/>
      </c>
      <c r="AI285" s="257" t="str">
        <f t="shared" si="102"/>
        <v/>
      </c>
      <c r="AK285" s="257" t="str">
        <f t="shared" si="103"/>
        <v/>
      </c>
      <c r="AM285" s="257" t="str">
        <f t="shared" si="104"/>
        <v/>
      </c>
      <c r="AO285" s="257" t="str">
        <f t="shared" si="105"/>
        <v/>
      </c>
      <c r="AQ285" s="257" t="str">
        <f t="shared" si="106"/>
        <v/>
      </c>
    </row>
    <row r="286" spans="5:43">
      <c r="E286" s="257" t="str">
        <f t="shared" si="107"/>
        <v/>
      </c>
      <c r="G286" s="257" t="str">
        <f t="shared" si="107"/>
        <v/>
      </c>
      <c r="I286" s="257" t="str">
        <f t="shared" si="89"/>
        <v/>
      </c>
      <c r="K286" s="257" t="str">
        <f t="shared" si="90"/>
        <v/>
      </c>
      <c r="M286" s="257" t="str">
        <f t="shared" si="91"/>
        <v/>
      </c>
      <c r="O286" s="257" t="str">
        <f t="shared" si="92"/>
        <v/>
      </c>
      <c r="Q286" s="257" t="str">
        <f t="shared" si="93"/>
        <v/>
      </c>
      <c r="S286" s="257" t="str">
        <f t="shared" si="94"/>
        <v/>
      </c>
      <c r="U286" s="257" t="str">
        <f t="shared" si="95"/>
        <v/>
      </c>
      <c r="W286" s="257" t="str">
        <f t="shared" si="96"/>
        <v/>
      </c>
      <c r="Y286" s="257" t="str">
        <f t="shared" si="97"/>
        <v/>
      </c>
      <c r="AA286" s="257" t="str">
        <f t="shared" si="98"/>
        <v/>
      </c>
      <c r="AC286" s="257" t="str">
        <f t="shared" si="99"/>
        <v/>
      </c>
      <c r="AE286" s="257" t="str">
        <f t="shared" si="100"/>
        <v/>
      </c>
      <c r="AG286" s="257" t="str">
        <f t="shared" si="101"/>
        <v/>
      </c>
      <c r="AI286" s="257" t="str">
        <f t="shared" si="102"/>
        <v/>
      </c>
      <c r="AK286" s="257" t="str">
        <f t="shared" si="103"/>
        <v/>
      </c>
      <c r="AM286" s="257" t="str">
        <f t="shared" si="104"/>
        <v/>
      </c>
      <c r="AO286" s="257" t="str">
        <f t="shared" si="105"/>
        <v/>
      </c>
      <c r="AQ286" s="257" t="str">
        <f t="shared" si="106"/>
        <v/>
      </c>
    </row>
    <row r="287" spans="5:43">
      <c r="E287" s="257" t="str">
        <f t="shared" si="107"/>
        <v/>
      </c>
      <c r="G287" s="257" t="str">
        <f t="shared" si="107"/>
        <v/>
      </c>
      <c r="I287" s="257" t="str">
        <f t="shared" si="89"/>
        <v/>
      </c>
      <c r="K287" s="257" t="str">
        <f t="shared" si="90"/>
        <v/>
      </c>
      <c r="M287" s="257" t="str">
        <f t="shared" si="91"/>
        <v/>
      </c>
      <c r="O287" s="257" t="str">
        <f t="shared" si="92"/>
        <v/>
      </c>
      <c r="Q287" s="257" t="str">
        <f t="shared" si="93"/>
        <v/>
      </c>
      <c r="S287" s="257" t="str">
        <f t="shared" si="94"/>
        <v/>
      </c>
      <c r="U287" s="257" t="str">
        <f t="shared" si="95"/>
        <v/>
      </c>
      <c r="W287" s="257" t="str">
        <f t="shared" si="96"/>
        <v/>
      </c>
      <c r="Y287" s="257" t="str">
        <f t="shared" si="97"/>
        <v/>
      </c>
      <c r="AA287" s="257" t="str">
        <f t="shared" si="98"/>
        <v/>
      </c>
      <c r="AC287" s="257" t="str">
        <f t="shared" si="99"/>
        <v/>
      </c>
      <c r="AE287" s="257" t="str">
        <f t="shared" si="100"/>
        <v/>
      </c>
      <c r="AG287" s="257" t="str">
        <f t="shared" si="101"/>
        <v/>
      </c>
      <c r="AI287" s="257" t="str">
        <f t="shared" si="102"/>
        <v/>
      </c>
      <c r="AK287" s="257" t="str">
        <f t="shared" si="103"/>
        <v/>
      </c>
      <c r="AM287" s="257" t="str">
        <f t="shared" si="104"/>
        <v/>
      </c>
      <c r="AO287" s="257" t="str">
        <f t="shared" si="105"/>
        <v/>
      </c>
      <c r="AQ287" s="257" t="str">
        <f t="shared" si="106"/>
        <v/>
      </c>
    </row>
    <row r="288" spans="5:43">
      <c r="E288" s="257" t="str">
        <f t="shared" si="107"/>
        <v/>
      </c>
      <c r="G288" s="257" t="str">
        <f t="shared" si="107"/>
        <v/>
      </c>
      <c r="I288" s="257" t="str">
        <f t="shared" si="89"/>
        <v/>
      </c>
      <c r="K288" s="257" t="str">
        <f t="shared" si="90"/>
        <v/>
      </c>
      <c r="M288" s="257" t="str">
        <f t="shared" si="91"/>
        <v/>
      </c>
      <c r="O288" s="257" t="str">
        <f t="shared" si="92"/>
        <v/>
      </c>
      <c r="Q288" s="257" t="str">
        <f t="shared" si="93"/>
        <v/>
      </c>
      <c r="S288" s="257" t="str">
        <f t="shared" si="94"/>
        <v/>
      </c>
      <c r="U288" s="257" t="str">
        <f t="shared" si="95"/>
        <v/>
      </c>
      <c r="W288" s="257" t="str">
        <f t="shared" si="96"/>
        <v/>
      </c>
      <c r="Y288" s="257" t="str">
        <f t="shared" si="97"/>
        <v/>
      </c>
      <c r="AA288" s="257" t="str">
        <f t="shared" si="98"/>
        <v/>
      </c>
      <c r="AC288" s="257" t="str">
        <f t="shared" si="99"/>
        <v/>
      </c>
      <c r="AE288" s="257" t="str">
        <f t="shared" si="100"/>
        <v/>
      </c>
      <c r="AG288" s="257" t="str">
        <f t="shared" si="101"/>
        <v/>
      </c>
      <c r="AI288" s="257" t="str">
        <f t="shared" si="102"/>
        <v/>
      </c>
      <c r="AK288" s="257" t="str">
        <f t="shared" si="103"/>
        <v/>
      </c>
      <c r="AM288" s="257" t="str">
        <f t="shared" si="104"/>
        <v/>
      </c>
      <c r="AO288" s="257" t="str">
        <f t="shared" si="105"/>
        <v/>
      </c>
      <c r="AQ288" s="257" t="str">
        <f t="shared" si="106"/>
        <v/>
      </c>
    </row>
    <row r="289" spans="5:43">
      <c r="E289" s="257" t="str">
        <f t="shared" si="107"/>
        <v/>
      </c>
      <c r="G289" s="257" t="str">
        <f t="shared" si="107"/>
        <v/>
      </c>
      <c r="I289" s="257" t="str">
        <f t="shared" si="89"/>
        <v/>
      </c>
      <c r="K289" s="257" t="str">
        <f t="shared" si="90"/>
        <v/>
      </c>
      <c r="M289" s="257" t="str">
        <f t="shared" si="91"/>
        <v/>
      </c>
      <c r="O289" s="257" t="str">
        <f t="shared" si="92"/>
        <v/>
      </c>
      <c r="Q289" s="257" t="str">
        <f t="shared" si="93"/>
        <v/>
      </c>
      <c r="S289" s="257" t="str">
        <f t="shared" si="94"/>
        <v/>
      </c>
      <c r="U289" s="257" t="str">
        <f t="shared" si="95"/>
        <v/>
      </c>
      <c r="W289" s="257" t="str">
        <f t="shared" si="96"/>
        <v/>
      </c>
      <c r="Y289" s="257" t="str">
        <f t="shared" si="97"/>
        <v/>
      </c>
      <c r="AA289" s="257" t="str">
        <f t="shared" si="98"/>
        <v/>
      </c>
      <c r="AC289" s="257" t="str">
        <f t="shared" si="99"/>
        <v/>
      </c>
      <c r="AE289" s="257" t="str">
        <f t="shared" si="100"/>
        <v/>
      </c>
      <c r="AG289" s="257" t="str">
        <f t="shared" si="101"/>
        <v/>
      </c>
      <c r="AI289" s="257" t="str">
        <f t="shared" si="102"/>
        <v/>
      </c>
      <c r="AK289" s="257" t="str">
        <f t="shared" si="103"/>
        <v/>
      </c>
      <c r="AM289" s="257" t="str">
        <f t="shared" si="104"/>
        <v/>
      </c>
      <c r="AO289" s="257" t="str">
        <f t="shared" si="105"/>
        <v/>
      </c>
      <c r="AQ289" s="257" t="str">
        <f t="shared" si="106"/>
        <v/>
      </c>
    </row>
    <row r="290" spans="5:43">
      <c r="E290" s="257" t="str">
        <f t="shared" si="107"/>
        <v/>
      </c>
      <c r="G290" s="257" t="str">
        <f t="shared" si="107"/>
        <v/>
      </c>
      <c r="I290" s="257" t="str">
        <f t="shared" si="89"/>
        <v/>
      </c>
      <c r="K290" s="257" t="str">
        <f t="shared" si="90"/>
        <v/>
      </c>
      <c r="M290" s="257" t="str">
        <f t="shared" si="91"/>
        <v/>
      </c>
      <c r="O290" s="257" t="str">
        <f t="shared" si="92"/>
        <v/>
      </c>
      <c r="Q290" s="257" t="str">
        <f t="shared" si="93"/>
        <v/>
      </c>
      <c r="S290" s="257" t="str">
        <f t="shared" si="94"/>
        <v/>
      </c>
      <c r="U290" s="257" t="str">
        <f t="shared" si="95"/>
        <v/>
      </c>
      <c r="W290" s="257" t="str">
        <f t="shared" si="96"/>
        <v/>
      </c>
      <c r="Y290" s="257" t="str">
        <f t="shared" si="97"/>
        <v/>
      </c>
      <c r="AA290" s="257" t="str">
        <f t="shared" si="98"/>
        <v/>
      </c>
      <c r="AC290" s="257" t="str">
        <f t="shared" si="99"/>
        <v/>
      </c>
      <c r="AE290" s="257" t="str">
        <f t="shared" si="100"/>
        <v/>
      </c>
      <c r="AG290" s="257" t="str">
        <f t="shared" si="101"/>
        <v/>
      </c>
      <c r="AI290" s="257" t="str">
        <f t="shared" si="102"/>
        <v/>
      </c>
      <c r="AK290" s="257" t="str">
        <f t="shared" si="103"/>
        <v/>
      </c>
      <c r="AM290" s="257" t="str">
        <f t="shared" si="104"/>
        <v/>
      </c>
      <c r="AO290" s="257" t="str">
        <f t="shared" si="105"/>
        <v/>
      </c>
      <c r="AQ290" s="257" t="str">
        <f t="shared" si="106"/>
        <v/>
      </c>
    </row>
    <row r="291" spans="5:43">
      <c r="E291" s="257" t="str">
        <f t="shared" si="107"/>
        <v/>
      </c>
      <c r="G291" s="257" t="str">
        <f t="shared" si="107"/>
        <v/>
      </c>
      <c r="I291" s="257" t="str">
        <f t="shared" si="89"/>
        <v/>
      </c>
      <c r="K291" s="257" t="str">
        <f t="shared" si="90"/>
        <v/>
      </c>
      <c r="M291" s="257" t="str">
        <f t="shared" si="91"/>
        <v/>
      </c>
      <c r="O291" s="257" t="str">
        <f t="shared" si="92"/>
        <v/>
      </c>
      <c r="Q291" s="257" t="str">
        <f t="shared" si="93"/>
        <v/>
      </c>
      <c r="S291" s="257" t="str">
        <f t="shared" si="94"/>
        <v/>
      </c>
      <c r="U291" s="257" t="str">
        <f t="shared" si="95"/>
        <v/>
      </c>
      <c r="W291" s="257" t="str">
        <f t="shared" si="96"/>
        <v/>
      </c>
      <c r="Y291" s="257" t="str">
        <f t="shared" si="97"/>
        <v/>
      </c>
      <c r="AA291" s="257" t="str">
        <f t="shared" si="98"/>
        <v/>
      </c>
      <c r="AC291" s="257" t="str">
        <f t="shared" si="99"/>
        <v/>
      </c>
      <c r="AE291" s="257" t="str">
        <f t="shared" si="100"/>
        <v/>
      </c>
      <c r="AG291" s="257" t="str">
        <f t="shared" si="101"/>
        <v/>
      </c>
      <c r="AI291" s="257" t="str">
        <f t="shared" si="102"/>
        <v/>
      </c>
      <c r="AK291" s="257" t="str">
        <f t="shared" si="103"/>
        <v/>
      </c>
      <c r="AM291" s="257" t="str">
        <f t="shared" si="104"/>
        <v/>
      </c>
      <c r="AO291" s="257" t="str">
        <f t="shared" si="105"/>
        <v/>
      </c>
      <c r="AQ291" s="257" t="str">
        <f t="shared" si="106"/>
        <v/>
      </c>
    </row>
    <row r="292" spans="5:43">
      <c r="E292" s="257" t="str">
        <f t="shared" si="107"/>
        <v/>
      </c>
      <c r="G292" s="257" t="str">
        <f t="shared" si="107"/>
        <v/>
      </c>
      <c r="I292" s="257" t="str">
        <f t="shared" si="89"/>
        <v/>
      </c>
      <c r="K292" s="257" t="str">
        <f t="shared" si="90"/>
        <v/>
      </c>
      <c r="M292" s="257" t="str">
        <f t="shared" si="91"/>
        <v/>
      </c>
      <c r="O292" s="257" t="str">
        <f t="shared" si="92"/>
        <v/>
      </c>
      <c r="Q292" s="257" t="str">
        <f t="shared" si="93"/>
        <v/>
      </c>
      <c r="S292" s="257" t="str">
        <f t="shared" si="94"/>
        <v/>
      </c>
      <c r="U292" s="257" t="str">
        <f t="shared" si="95"/>
        <v/>
      </c>
      <c r="W292" s="257" t="str">
        <f t="shared" si="96"/>
        <v/>
      </c>
      <c r="Y292" s="257" t="str">
        <f t="shared" si="97"/>
        <v/>
      </c>
      <c r="AA292" s="257" t="str">
        <f t="shared" si="98"/>
        <v/>
      </c>
      <c r="AC292" s="257" t="str">
        <f t="shared" si="99"/>
        <v/>
      </c>
      <c r="AE292" s="257" t="str">
        <f t="shared" si="100"/>
        <v/>
      </c>
      <c r="AG292" s="257" t="str">
        <f t="shared" si="101"/>
        <v/>
      </c>
      <c r="AI292" s="257" t="str">
        <f t="shared" si="102"/>
        <v/>
      </c>
      <c r="AK292" s="257" t="str">
        <f t="shared" si="103"/>
        <v/>
      </c>
      <c r="AM292" s="257" t="str">
        <f t="shared" si="104"/>
        <v/>
      </c>
      <c r="AO292" s="257" t="str">
        <f t="shared" si="105"/>
        <v/>
      </c>
      <c r="AQ292" s="257" t="str">
        <f t="shared" si="106"/>
        <v/>
      </c>
    </row>
    <row r="293" spans="5:43">
      <c r="E293" s="257" t="str">
        <f t="shared" si="107"/>
        <v/>
      </c>
      <c r="G293" s="257" t="str">
        <f t="shared" si="107"/>
        <v/>
      </c>
      <c r="I293" s="257" t="str">
        <f t="shared" si="89"/>
        <v/>
      </c>
      <c r="K293" s="257" t="str">
        <f t="shared" si="90"/>
        <v/>
      </c>
      <c r="M293" s="257" t="str">
        <f t="shared" si="91"/>
        <v/>
      </c>
      <c r="O293" s="257" t="str">
        <f t="shared" si="92"/>
        <v/>
      </c>
      <c r="Q293" s="257" t="str">
        <f t="shared" si="93"/>
        <v/>
      </c>
      <c r="S293" s="257" t="str">
        <f t="shared" si="94"/>
        <v/>
      </c>
      <c r="U293" s="257" t="str">
        <f t="shared" si="95"/>
        <v/>
      </c>
      <c r="W293" s="257" t="str">
        <f t="shared" si="96"/>
        <v/>
      </c>
      <c r="Y293" s="257" t="str">
        <f t="shared" si="97"/>
        <v/>
      </c>
      <c r="AA293" s="257" t="str">
        <f t="shared" si="98"/>
        <v/>
      </c>
      <c r="AC293" s="257" t="str">
        <f t="shared" si="99"/>
        <v/>
      </c>
      <c r="AE293" s="257" t="str">
        <f t="shared" si="100"/>
        <v/>
      </c>
      <c r="AG293" s="257" t="str">
        <f t="shared" si="101"/>
        <v/>
      </c>
      <c r="AI293" s="257" t="str">
        <f t="shared" si="102"/>
        <v/>
      </c>
      <c r="AK293" s="257" t="str">
        <f t="shared" si="103"/>
        <v/>
      </c>
      <c r="AM293" s="257" t="str">
        <f t="shared" si="104"/>
        <v/>
      </c>
      <c r="AO293" s="257" t="str">
        <f t="shared" si="105"/>
        <v/>
      </c>
      <c r="AQ293" s="257" t="str">
        <f t="shared" si="106"/>
        <v/>
      </c>
    </row>
    <row r="294" spans="5:43">
      <c r="E294" s="257" t="str">
        <f t="shared" si="107"/>
        <v/>
      </c>
      <c r="G294" s="257" t="str">
        <f t="shared" si="107"/>
        <v/>
      </c>
      <c r="I294" s="257" t="str">
        <f t="shared" si="89"/>
        <v/>
      </c>
      <c r="K294" s="257" t="str">
        <f t="shared" si="90"/>
        <v/>
      </c>
      <c r="M294" s="257" t="str">
        <f t="shared" si="91"/>
        <v/>
      </c>
      <c r="O294" s="257" t="str">
        <f t="shared" si="92"/>
        <v/>
      </c>
      <c r="Q294" s="257" t="str">
        <f t="shared" si="93"/>
        <v/>
      </c>
      <c r="S294" s="257" t="str">
        <f t="shared" si="94"/>
        <v/>
      </c>
      <c r="U294" s="257" t="str">
        <f t="shared" si="95"/>
        <v/>
      </c>
      <c r="W294" s="257" t="str">
        <f t="shared" si="96"/>
        <v/>
      </c>
      <c r="Y294" s="257" t="str">
        <f t="shared" si="97"/>
        <v/>
      </c>
      <c r="AA294" s="257" t="str">
        <f t="shared" si="98"/>
        <v/>
      </c>
      <c r="AC294" s="257" t="str">
        <f t="shared" si="99"/>
        <v/>
      </c>
      <c r="AE294" s="257" t="str">
        <f t="shared" si="100"/>
        <v/>
      </c>
      <c r="AG294" s="257" t="str">
        <f t="shared" si="101"/>
        <v/>
      </c>
      <c r="AI294" s="257" t="str">
        <f t="shared" si="102"/>
        <v/>
      </c>
      <c r="AK294" s="257" t="str">
        <f t="shared" si="103"/>
        <v/>
      </c>
      <c r="AM294" s="257" t="str">
        <f t="shared" si="104"/>
        <v/>
      </c>
      <c r="AO294" s="257" t="str">
        <f t="shared" si="105"/>
        <v/>
      </c>
      <c r="AQ294" s="257" t="str">
        <f t="shared" si="106"/>
        <v/>
      </c>
    </row>
    <row r="295" spans="5:43">
      <c r="E295" s="257" t="str">
        <f t="shared" si="107"/>
        <v/>
      </c>
      <c r="G295" s="257" t="str">
        <f t="shared" si="107"/>
        <v/>
      </c>
      <c r="I295" s="257" t="str">
        <f t="shared" si="89"/>
        <v/>
      </c>
      <c r="K295" s="257" t="str">
        <f t="shared" si="90"/>
        <v/>
      </c>
      <c r="M295" s="257" t="str">
        <f t="shared" si="91"/>
        <v/>
      </c>
      <c r="O295" s="257" t="str">
        <f t="shared" si="92"/>
        <v/>
      </c>
      <c r="Q295" s="257" t="str">
        <f t="shared" si="93"/>
        <v/>
      </c>
      <c r="S295" s="257" t="str">
        <f t="shared" si="94"/>
        <v/>
      </c>
      <c r="U295" s="257" t="str">
        <f t="shared" si="95"/>
        <v/>
      </c>
      <c r="W295" s="257" t="str">
        <f t="shared" si="96"/>
        <v/>
      </c>
      <c r="Y295" s="257" t="str">
        <f t="shared" si="97"/>
        <v/>
      </c>
      <c r="AA295" s="257" t="str">
        <f t="shared" si="98"/>
        <v/>
      </c>
      <c r="AC295" s="257" t="str">
        <f t="shared" si="99"/>
        <v/>
      </c>
      <c r="AE295" s="257" t="str">
        <f t="shared" si="100"/>
        <v/>
      </c>
      <c r="AG295" s="257" t="str">
        <f t="shared" si="101"/>
        <v/>
      </c>
      <c r="AI295" s="257" t="str">
        <f t="shared" si="102"/>
        <v/>
      </c>
      <c r="AK295" s="257" t="str">
        <f t="shared" si="103"/>
        <v/>
      </c>
      <c r="AM295" s="257" t="str">
        <f t="shared" si="104"/>
        <v/>
      </c>
      <c r="AO295" s="257" t="str">
        <f t="shared" si="105"/>
        <v/>
      </c>
      <c r="AQ295" s="257" t="str">
        <f t="shared" si="106"/>
        <v/>
      </c>
    </row>
    <row r="296" spans="5:43">
      <c r="E296" s="257" t="str">
        <f t="shared" si="107"/>
        <v/>
      </c>
      <c r="G296" s="257" t="str">
        <f t="shared" si="107"/>
        <v/>
      </c>
      <c r="I296" s="257" t="str">
        <f t="shared" si="89"/>
        <v/>
      </c>
      <c r="K296" s="257" t="str">
        <f t="shared" si="90"/>
        <v/>
      </c>
      <c r="M296" s="257" t="str">
        <f t="shared" si="91"/>
        <v/>
      </c>
      <c r="O296" s="257" t="str">
        <f t="shared" si="92"/>
        <v/>
      </c>
      <c r="Q296" s="257" t="str">
        <f t="shared" si="93"/>
        <v/>
      </c>
      <c r="S296" s="257" t="str">
        <f t="shared" si="94"/>
        <v/>
      </c>
      <c r="U296" s="257" t="str">
        <f t="shared" si="95"/>
        <v/>
      </c>
      <c r="W296" s="257" t="str">
        <f t="shared" si="96"/>
        <v/>
      </c>
      <c r="Y296" s="257" t="str">
        <f t="shared" si="97"/>
        <v/>
      </c>
      <c r="AA296" s="257" t="str">
        <f t="shared" si="98"/>
        <v/>
      </c>
      <c r="AC296" s="257" t="str">
        <f t="shared" si="99"/>
        <v/>
      </c>
      <c r="AE296" s="257" t="str">
        <f t="shared" si="100"/>
        <v/>
      </c>
      <c r="AG296" s="257" t="str">
        <f t="shared" si="101"/>
        <v/>
      </c>
      <c r="AI296" s="257" t="str">
        <f t="shared" si="102"/>
        <v/>
      </c>
      <c r="AK296" s="257" t="str">
        <f t="shared" si="103"/>
        <v/>
      </c>
      <c r="AM296" s="257" t="str">
        <f t="shared" si="104"/>
        <v/>
      </c>
      <c r="AO296" s="257" t="str">
        <f t="shared" si="105"/>
        <v/>
      </c>
      <c r="AQ296" s="257" t="str">
        <f t="shared" si="106"/>
        <v/>
      </c>
    </row>
    <row r="297" spans="5:43">
      <c r="E297" s="257" t="str">
        <f t="shared" si="107"/>
        <v/>
      </c>
      <c r="G297" s="257" t="str">
        <f t="shared" si="107"/>
        <v/>
      </c>
      <c r="I297" s="257" t="str">
        <f t="shared" si="89"/>
        <v/>
      </c>
      <c r="K297" s="257" t="str">
        <f t="shared" si="90"/>
        <v/>
      </c>
      <c r="M297" s="257" t="str">
        <f t="shared" si="91"/>
        <v/>
      </c>
      <c r="O297" s="257" t="str">
        <f t="shared" si="92"/>
        <v/>
      </c>
      <c r="Q297" s="257" t="str">
        <f t="shared" si="93"/>
        <v/>
      </c>
      <c r="S297" s="257" t="str">
        <f t="shared" si="94"/>
        <v/>
      </c>
      <c r="U297" s="257" t="str">
        <f t="shared" si="95"/>
        <v/>
      </c>
      <c r="W297" s="257" t="str">
        <f t="shared" si="96"/>
        <v/>
      </c>
      <c r="Y297" s="257" t="str">
        <f t="shared" si="97"/>
        <v/>
      </c>
      <c r="AA297" s="257" t="str">
        <f t="shared" si="98"/>
        <v/>
      </c>
      <c r="AC297" s="257" t="str">
        <f t="shared" si="99"/>
        <v/>
      </c>
      <c r="AE297" s="257" t="str">
        <f t="shared" si="100"/>
        <v/>
      </c>
      <c r="AG297" s="257" t="str">
        <f t="shared" si="101"/>
        <v/>
      </c>
      <c r="AI297" s="257" t="str">
        <f t="shared" si="102"/>
        <v/>
      </c>
      <c r="AK297" s="257" t="str">
        <f t="shared" si="103"/>
        <v/>
      </c>
      <c r="AM297" s="257" t="str">
        <f t="shared" si="104"/>
        <v/>
      </c>
      <c r="AO297" s="257" t="str">
        <f t="shared" si="105"/>
        <v/>
      </c>
      <c r="AQ297" s="257" t="str">
        <f t="shared" si="106"/>
        <v/>
      </c>
    </row>
    <row r="298" spans="5:43">
      <c r="E298" s="257" t="str">
        <f t="shared" si="107"/>
        <v/>
      </c>
      <c r="G298" s="257" t="str">
        <f t="shared" si="107"/>
        <v/>
      </c>
      <c r="I298" s="257" t="str">
        <f t="shared" si="89"/>
        <v/>
      </c>
      <c r="K298" s="257" t="str">
        <f t="shared" si="90"/>
        <v/>
      </c>
      <c r="M298" s="257" t="str">
        <f t="shared" si="91"/>
        <v/>
      </c>
      <c r="O298" s="257" t="str">
        <f t="shared" si="92"/>
        <v/>
      </c>
      <c r="Q298" s="257" t="str">
        <f t="shared" si="93"/>
        <v/>
      </c>
      <c r="S298" s="257" t="str">
        <f t="shared" si="94"/>
        <v/>
      </c>
      <c r="U298" s="257" t="str">
        <f t="shared" si="95"/>
        <v/>
      </c>
      <c r="W298" s="257" t="str">
        <f t="shared" si="96"/>
        <v/>
      </c>
      <c r="Y298" s="257" t="str">
        <f t="shared" si="97"/>
        <v/>
      </c>
      <c r="AA298" s="257" t="str">
        <f t="shared" si="98"/>
        <v/>
      </c>
      <c r="AC298" s="257" t="str">
        <f t="shared" si="99"/>
        <v/>
      </c>
      <c r="AE298" s="257" t="str">
        <f t="shared" si="100"/>
        <v/>
      </c>
      <c r="AG298" s="257" t="str">
        <f t="shared" si="101"/>
        <v/>
      </c>
      <c r="AI298" s="257" t="str">
        <f t="shared" si="102"/>
        <v/>
      </c>
      <c r="AK298" s="257" t="str">
        <f t="shared" si="103"/>
        <v/>
      </c>
      <c r="AM298" s="257" t="str">
        <f t="shared" si="104"/>
        <v/>
      </c>
      <c r="AO298" s="257" t="str">
        <f t="shared" si="105"/>
        <v/>
      </c>
      <c r="AQ298" s="257" t="str">
        <f t="shared" si="106"/>
        <v/>
      </c>
    </row>
    <row r="299" spans="5:43">
      <c r="E299" s="257" t="str">
        <f t="shared" si="107"/>
        <v/>
      </c>
      <c r="G299" s="257" t="str">
        <f t="shared" si="107"/>
        <v/>
      </c>
      <c r="I299" s="257" t="str">
        <f t="shared" si="89"/>
        <v/>
      </c>
      <c r="K299" s="257" t="str">
        <f t="shared" si="90"/>
        <v/>
      </c>
      <c r="M299" s="257" t="str">
        <f t="shared" si="91"/>
        <v/>
      </c>
      <c r="O299" s="257" t="str">
        <f t="shared" si="92"/>
        <v/>
      </c>
      <c r="Q299" s="257" t="str">
        <f t="shared" si="93"/>
        <v/>
      </c>
      <c r="S299" s="257" t="str">
        <f t="shared" si="94"/>
        <v/>
      </c>
      <c r="U299" s="257" t="str">
        <f t="shared" si="95"/>
        <v/>
      </c>
      <c r="W299" s="257" t="str">
        <f t="shared" si="96"/>
        <v/>
      </c>
      <c r="Y299" s="257" t="str">
        <f t="shared" si="97"/>
        <v/>
      </c>
      <c r="AA299" s="257" t="str">
        <f t="shared" si="98"/>
        <v/>
      </c>
      <c r="AC299" s="257" t="str">
        <f t="shared" si="99"/>
        <v/>
      </c>
      <c r="AE299" s="257" t="str">
        <f t="shared" si="100"/>
        <v/>
      </c>
      <c r="AG299" s="257" t="str">
        <f t="shared" si="101"/>
        <v/>
      </c>
      <c r="AI299" s="257" t="str">
        <f t="shared" si="102"/>
        <v/>
      </c>
      <c r="AK299" s="257" t="str">
        <f t="shared" si="103"/>
        <v/>
      </c>
      <c r="AM299" s="257" t="str">
        <f t="shared" si="104"/>
        <v/>
      </c>
      <c r="AO299" s="257" t="str">
        <f t="shared" si="105"/>
        <v/>
      </c>
      <c r="AQ299" s="257" t="str">
        <f t="shared" si="106"/>
        <v/>
      </c>
    </row>
  </sheetData>
  <mergeCells count="1">
    <mergeCell ref="A3:A6"/>
  </mergeCells>
  <conditionalFormatting sqref="E12:E299">
    <cfRule type="expression" dxfId="1" priority="2">
      <formula>AND(LEN(E12)&gt;0,OR(E12&lt;E$2,E12&gt;E$3))</formula>
    </cfRule>
  </conditionalFormatting>
  <conditionalFormatting sqref="G12:G299 I12:I299 K12:K299 M12:M299 O12:O299 Q12:Q299 S12:S299 U12:U299 W12:W299 Y12:Y299 AA12:AA299 AC12:AC299 AE12:AE299 AG12:AG299 AI12:AI299 AK12:AK299 AM12:AM299 AO12:AO299 AQ12:AQ299">
    <cfRule type="expression" dxfId="0" priority="1">
      <formula>AND(LEN(G12)&gt;0,OR(G12&lt;G$2,G12&gt;G$3))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BDA2D-BAC4-44ED-BDCB-C90EB8B2D87A}">
  <dimension ref="A1:CT24"/>
  <sheetViews>
    <sheetView topLeftCell="BW3" workbookViewId="0">
      <selection activeCell="CM16" sqref="CM16"/>
    </sheetView>
  </sheetViews>
  <sheetFormatPr defaultRowHeight="12.75"/>
  <cols>
    <col min="1" max="1" width="38.42578125" style="157" customWidth="1"/>
    <col min="2" max="2" width="12.85546875" style="162" customWidth="1"/>
    <col min="3" max="62" width="7.7109375" style="157" hidden="1" customWidth="1"/>
    <col min="63" max="82" width="7.7109375" style="157" customWidth="1"/>
    <col min="83" max="84" width="8.7109375" style="157"/>
    <col min="85" max="85" width="9.140625" style="157" customWidth="1"/>
    <col min="86" max="256" width="8.7109375" style="157"/>
    <col min="257" max="257" width="38.42578125" style="157" customWidth="1"/>
    <col min="258" max="258" width="12.85546875" style="157" customWidth="1"/>
    <col min="259" max="318" width="0" style="157" hidden="1" customWidth="1"/>
    <col min="319" max="338" width="7.7109375" style="157" customWidth="1"/>
    <col min="339" max="512" width="8.7109375" style="157"/>
    <col min="513" max="513" width="38.42578125" style="157" customWidth="1"/>
    <col min="514" max="514" width="12.85546875" style="157" customWidth="1"/>
    <col min="515" max="574" width="0" style="157" hidden="1" customWidth="1"/>
    <col min="575" max="594" width="7.7109375" style="157" customWidth="1"/>
    <col min="595" max="768" width="8.7109375" style="157"/>
    <col min="769" max="769" width="38.42578125" style="157" customWidth="1"/>
    <col min="770" max="770" width="12.85546875" style="157" customWidth="1"/>
    <col min="771" max="830" width="0" style="157" hidden="1" customWidth="1"/>
    <col min="831" max="850" width="7.7109375" style="157" customWidth="1"/>
    <col min="851" max="1024" width="8.7109375" style="157"/>
    <col min="1025" max="1025" width="38.42578125" style="157" customWidth="1"/>
    <col min="1026" max="1026" width="12.85546875" style="157" customWidth="1"/>
    <col min="1027" max="1086" width="0" style="157" hidden="1" customWidth="1"/>
    <col min="1087" max="1106" width="7.7109375" style="157" customWidth="1"/>
    <col min="1107" max="1280" width="8.7109375" style="157"/>
    <col min="1281" max="1281" width="38.42578125" style="157" customWidth="1"/>
    <col min="1282" max="1282" width="12.85546875" style="157" customWidth="1"/>
    <col min="1283" max="1342" width="0" style="157" hidden="1" customWidth="1"/>
    <col min="1343" max="1362" width="7.7109375" style="157" customWidth="1"/>
    <col min="1363" max="1536" width="8.7109375" style="157"/>
    <col min="1537" max="1537" width="38.42578125" style="157" customWidth="1"/>
    <col min="1538" max="1538" width="12.85546875" style="157" customWidth="1"/>
    <col min="1539" max="1598" width="0" style="157" hidden="1" customWidth="1"/>
    <col min="1599" max="1618" width="7.7109375" style="157" customWidth="1"/>
    <col min="1619" max="1792" width="8.7109375" style="157"/>
    <col min="1793" max="1793" width="38.42578125" style="157" customWidth="1"/>
    <col min="1794" max="1794" width="12.85546875" style="157" customWidth="1"/>
    <col min="1795" max="1854" width="0" style="157" hidden="1" customWidth="1"/>
    <col min="1855" max="1874" width="7.7109375" style="157" customWidth="1"/>
    <col min="1875" max="2048" width="8.7109375" style="157"/>
    <col min="2049" max="2049" width="38.42578125" style="157" customWidth="1"/>
    <col min="2050" max="2050" width="12.85546875" style="157" customWidth="1"/>
    <col min="2051" max="2110" width="0" style="157" hidden="1" customWidth="1"/>
    <col min="2111" max="2130" width="7.7109375" style="157" customWidth="1"/>
    <col min="2131" max="2304" width="8.7109375" style="157"/>
    <col min="2305" max="2305" width="38.42578125" style="157" customWidth="1"/>
    <col min="2306" max="2306" width="12.85546875" style="157" customWidth="1"/>
    <col min="2307" max="2366" width="0" style="157" hidden="1" customWidth="1"/>
    <col min="2367" max="2386" width="7.7109375" style="157" customWidth="1"/>
    <col min="2387" max="2560" width="8.7109375" style="157"/>
    <col min="2561" max="2561" width="38.42578125" style="157" customWidth="1"/>
    <col min="2562" max="2562" width="12.85546875" style="157" customWidth="1"/>
    <col min="2563" max="2622" width="0" style="157" hidden="1" customWidth="1"/>
    <col min="2623" max="2642" width="7.7109375" style="157" customWidth="1"/>
    <col min="2643" max="2816" width="8.7109375" style="157"/>
    <col min="2817" max="2817" width="38.42578125" style="157" customWidth="1"/>
    <col min="2818" max="2818" width="12.85546875" style="157" customWidth="1"/>
    <col min="2819" max="2878" width="0" style="157" hidden="1" customWidth="1"/>
    <col min="2879" max="2898" width="7.7109375" style="157" customWidth="1"/>
    <col min="2899" max="3072" width="8.7109375" style="157"/>
    <col min="3073" max="3073" width="38.42578125" style="157" customWidth="1"/>
    <col min="3074" max="3074" width="12.85546875" style="157" customWidth="1"/>
    <col min="3075" max="3134" width="0" style="157" hidden="1" customWidth="1"/>
    <col min="3135" max="3154" width="7.7109375" style="157" customWidth="1"/>
    <col min="3155" max="3328" width="8.7109375" style="157"/>
    <col min="3329" max="3329" width="38.42578125" style="157" customWidth="1"/>
    <col min="3330" max="3330" width="12.85546875" style="157" customWidth="1"/>
    <col min="3331" max="3390" width="0" style="157" hidden="1" customWidth="1"/>
    <col min="3391" max="3410" width="7.7109375" style="157" customWidth="1"/>
    <col min="3411" max="3584" width="8.7109375" style="157"/>
    <col min="3585" max="3585" width="38.42578125" style="157" customWidth="1"/>
    <col min="3586" max="3586" width="12.85546875" style="157" customWidth="1"/>
    <col min="3587" max="3646" width="0" style="157" hidden="1" customWidth="1"/>
    <col min="3647" max="3666" width="7.7109375" style="157" customWidth="1"/>
    <col min="3667" max="3840" width="8.7109375" style="157"/>
    <col min="3841" max="3841" width="38.42578125" style="157" customWidth="1"/>
    <col min="3842" max="3842" width="12.85546875" style="157" customWidth="1"/>
    <col min="3843" max="3902" width="0" style="157" hidden="1" customWidth="1"/>
    <col min="3903" max="3922" width="7.7109375" style="157" customWidth="1"/>
    <col min="3923" max="4096" width="8.7109375" style="157"/>
    <col min="4097" max="4097" width="38.42578125" style="157" customWidth="1"/>
    <col min="4098" max="4098" width="12.85546875" style="157" customWidth="1"/>
    <col min="4099" max="4158" width="0" style="157" hidden="1" customWidth="1"/>
    <col min="4159" max="4178" width="7.7109375" style="157" customWidth="1"/>
    <col min="4179" max="4352" width="8.7109375" style="157"/>
    <col min="4353" max="4353" width="38.42578125" style="157" customWidth="1"/>
    <col min="4354" max="4354" width="12.85546875" style="157" customWidth="1"/>
    <col min="4355" max="4414" width="0" style="157" hidden="1" customWidth="1"/>
    <col min="4415" max="4434" width="7.7109375" style="157" customWidth="1"/>
    <col min="4435" max="4608" width="8.7109375" style="157"/>
    <col min="4609" max="4609" width="38.42578125" style="157" customWidth="1"/>
    <col min="4610" max="4610" width="12.85546875" style="157" customWidth="1"/>
    <col min="4611" max="4670" width="0" style="157" hidden="1" customWidth="1"/>
    <col min="4671" max="4690" width="7.7109375" style="157" customWidth="1"/>
    <col min="4691" max="4864" width="8.7109375" style="157"/>
    <col min="4865" max="4865" width="38.42578125" style="157" customWidth="1"/>
    <col min="4866" max="4866" width="12.85546875" style="157" customWidth="1"/>
    <col min="4867" max="4926" width="0" style="157" hidden="1" customWidth="1"/>
    <col min="4927" max="4946" width="7.7109375" style="157" customWidth="1"/>
    <col min="4947" max="5120" width="8.7109375" style="157"/>
    <col min="5121" max="5121" width="38.42578125" style="157" customWidth="1"/>
    <col min="5122" max="5122" width="12.85546875" style="157" customWidth="1"/>
    <col min="5123" max="5182" width="0" style="157" hidden="1" customWidth="1"/>
    <col min="5183" max="5202" width="7.7109375" style="157" customWidth="1"/>
    <col min="5203" max="5376" width="8.7109375" style="157"/>
    <col min="5377" max="5377" width="38.42578125" style="157" customWidth="1"/>
    <col min="5378" max="5378" width="12.85546875" style="157" customWidth="1"/>
    <col min="5379" max="5438" width="0" style="157" hidden="1" customWidth="1"/>
    <col min="5439" max="5458" width="7.7109375" style="157" customWidth="1"/>
    <col min="5459" max="5632" width="8.7109375" style="157"/>
    <col min="5633" max="5633" width="38.42578125" style="157" customWidth="1"/>
    <col min="5634" max="5634" width="12.85546875" style="157" customWidth="1"/>
    <col min="5635" max="5694" width="0" style="157" hidden="1" customWidth="1"/>
    <col min="5695" max="5714" width="7.7109375" style="157" customWidth="1"/>
    <col min="5715" max="5888" width="8.7109375" style="157"/>
    <col min="5889" max="5889" width="38.42578125" style="157" customWidth="1"/>
    <col min="5890" max="5890" width="12.85546875" style="157" customWidth="1"/>
    <col min="5891" max="5950" width="0" style="157" hidden="1" customWidth="1"/>
    <col min="5951" max="5970" width="7.7109375" style="157" customWidth="1"/>
    <col min="5971" max="6144" width="8.7109375" style="157"/>
    <col min="6145" max="6145" width="38.42578125" style="157" customWidth="1"/>
    <col min="6146" max="6146" width="12.85546875" style="157" customWidth="1"/>
    <col min="6147" max="6206" width="0" style="157" hidden="1" customWidth="1"/>
    <col min="6207" max="6226" width="7.7109375" style="157" customWidth="1"/>
    <col min="6227" max="6400" width="8.7109375" style="157"/>
    <col min="6401" max="6401" width="38.42578125" style="157" customWidth="1"/>
    <col min="6402" max="6402" width="12.85546875" style="157" customWidth="1"/>
    <col min="6403" max="6462" width="0" style="157" hidden="1" customWidth="1"/>
    <col min="6463" max="6482" width="7.7109375" style="157" customWidth="1"/>
    <col min="6483" max="6656" width="8.7109375" style="157"/>
    <col min="6657" max="6657" width="38.42578125" style="157" customWidth="1"/>
    <col min="6658" max="6658" width="12.85546875" style="157" customWidth="1"/>
    <col min="6659" max="6718" width="0" style="157" hidden="1" customWidth="1"/>
    <col min="6719" max="6738" width="7.7109375" style="157" customWidth="1"/>
    <col min="6739" max="6912" width="8.7109375" style="157"/>
    <col min="6913" max="6913" width="38.42578125" style="157" customWidth="1"/>
    <col min="6914" max="6914" width="12.85546875" style="157" customWidth="1"/>
    <col min="6915" max="6974" width="0" style="157" hidden="1" customWidth="1"/>
    <col min="6975" max="6994" width="7.7109375" style="157" customWidth="1"/>
    <col min="6995" max="7168" width="8.7109375" style="157"/>
    <col min="7169" max="7169" width="38.42578125" style="157" customWidth="1"/>
    <col min="7170" max="7170" width="12.85546875" style="157" customWidth="1"/>
    <col min="7171" max="7230" width="0" style="157" hidden="1" customWidth="1"/>
    <col min="7231" max="7250" width="7.7109375" style="157" customWidth="1"/>
    <col min="7251" max="7424" width="8.7109375" style="157"/>
    <col min="7425" max="7425" width="38.42578125" style="157" customWidth="1"/>
    <col min="7426" max="7426" width="12.85546875" style="157" customWidth="1"/>
    <col min="7427" max="7486" width="0" style="157" hidden="1" customWidth="1"/>
    <col min="7487" max="7506" width="7.7109375" style="157" customWidth="1"/>
    <col min="7507" max="7680" width="8.7109375" style="157"/>
    <col min="7681" max="7681" width="38.42578125" style="157" customWidth="1"/>
    <col min="7682" max="7682" width="12.85546875" style="157" customWidth="1"/>
    <col min="7683" max="7742" width="0" style="157" hidden="1" customWidth="1"/>
    <col min="7743" max="7762" width="7.7109375" style="157" customWidth="1"/>
    <col min="7763" max="7936" width="8.7109375" style="157"/>
    <col min="7937" max="7937" width="38.42578125" style="157" customWidth="1"/>
    <col min="7938" max="7938" width="12.85546875" style="157" customWidth="1"/>
    <col min="7939" max="7998" width="0" style="157" hidden="1" customWidth="1"/>
    <col min="7999" max="8018" width="7.7109375" style="157" customWidth="1"/>
    <col min="8019" max="8192" width="8.7109375" style="157"/>
    <col min="8193" max="8193" width="38.42578125" style="157" customWidth="1"/>
    <col min="8194" max="8194" width="12.85546875" style="157" customWidth="1"/>
    <col min="8195" max="8254" width="0" style="157" hidden="1" customWidth="1"/>
    <col min="8255" max="8274" width="7.7109375" style="157" customWidth="1"/>
    <col min="8275" max="8448" width="8.7109375" style="157"/>
    <col min="8449" max="8449" width="38.42578125" style="157" customWidth="1"/>
    <col min="8450" max="8450" width="12.85546875" style="157" customWidth="1"/>
    <col min="8451" max="8510" width="0" style="157" hidden="1" customWidth="1"/>
    <col min="8511" max="8530" width="7.7109375" style="157" customWidth="1"/>
    <col min="8531" max="8704" width="8.7109375" style="157"/>
    <col min="8705" max="8705" width="38.42578125" style="157" customWidth="1"/>
    <col min="8706" max="8706" width="12.85546875" style="157" customWidth="1"/>
    <col min="8707" max="8766" width="0" style="157" hidden="1" customWidth="1"/>
    <col min="8767" max="8786" width="7.7109375" style="157" customWidth="1"/>
    <col min="8787" max="8960" width="8.7109375" style="157"/>
    <col min="8961" max="8961" width="38.42578125" style="157" customWidth="1"/>
    <col min="8962" max="8962" width="12.85546875" style="157" customWidth="1"/>
    <col min="8963" max="9022" width="0" style="157" hidden="1" customWidth="1"/>
    <col min="9023" max="9042" width="7.7109375" style="157" customWidth="1"/>
    <col min="9043" max="9216" width="8.7109375" style="157"/>
    <col min="9217" max="9217" width="38.42578125" style="157" customWidth="1"/>
    <col min="9218" max="9218" width="12.85546875" style="157" customWidth="1"/>
    <col min="9219" max="9278" width="0" style="157" hidden="1" customWidth="1"/>
    <col min="9279" max="9298" width="7.7109375" style="157" customWidth="1"/>
    <col min="9299" max="9472" width="8.7109375" style="157"/>
    <col min="9473" max="9473" width="38.42578125" style="157" customWidth="1"/>
    <col min="9474" max="9474" width="12.85546875" style="157" customWidth="1"/>
    <col min="9475" max="9534" width="0" style="157" hidden="1" customWidth="1"/>
    <col min="9535" max="9554" width="7.7109375" style="157" customWidth="1"/>
    <col min="9555" max="9728" width="8.7109375" style="157"/>
    <col min="9729" max="9729" width="38.42578125" style="157" customWidth="1"/>
    <col min="9730" max="9730" width="12.85546875" style="157" customWidth="1"/>
    <col min="9731" max="9790" width="0" style="157" hidden="1" customWidth="1"/>
    <col min="9791" max="9810" width="7.7109375" style="157" customWidth="1"/>
    <col min="9811" max="9984" width="8.7109375" style="157"/>
    <col min="9985" max="9985" width="38.42578125" style="157" customWidth="1"/>
    <col min="9986" max="9986" width="12.85546875" style="157" customWidth="1"/>
    <col min="9987" max="10046" width="0" style="157" hidden="1" customWidth="1"/>
    <col min="10047" max="10066" width="7.7109375" style="157" customWidth="1"/>
    <col min="10067" max="10240" width="8.7109375" style="157"/>
    <col min="10241" max="10241" width="38.42578125" style="157" customWidth="1"/>
    <col min="10242" max="10242" width="12.85546875" style="157" customWidth="1"/>
    <col min="10243" max="10302" width="0" style="157" hidden="1" customWidth="1"/>
    <col min="10303" max="10322" width="7.7109375" style="157" customWidth="1"/>
    <col min="10323" max="10496" width="8.7109375" style="157"/>
    <col min="10497" max="10497" width="38.42578125" style="157" customWidth="1"/>
    <col min="10498" max="10498" width="12.85546875" style="157" customWidth="1"/>
    <col min="10499" max="10558" width="0" style="157" hidden="1" customWidth="1"/>
    <col min="10559" max="10578" width="7.7109375" style="157" customWidth="1"/>
    <col min="10579" max="10752" width="8.7109375" style="157"/>
    <col min="10753" max="10753" width="38.42578125" style="157" customWidth="1"/>
    <col min="10754" max="10754" width="12.85546875" style="157" customWidth="1"/>
    <col min="10755" max="10814" width="0" style="157" hidden="1" customWidth="1"/>
    <col min="10815" max="10834" width="7.7109375" style="157" customWidth="1"/>
    <col min="10835" max="11008" width="8.7109375" style="157"/>
    <col min="11009" max="11009" width="38.42578125" style="157" customWidth="1"/>
    <col min="11010" max="11010" width="12.85546875" style="157" customWidth="1"/>
    <col min="11011" max="11070" width="0" style="157" hidden="1" customWidth="1"/>
    <col min="11071" max="11090" width="7.7109375" style="157" customWidth="1"/>
    <col min="11091" max="11264" width="8.7109375" style="157"/>
    <col min="11265" max="11265" width="38.42578125" style="157" customWidth="1"/>
    <col min="11266" max="11266" width="12.85546875" style="157" customWidth="1"/>
    <col min="11267" max="11326" width="0" style="157" hidden="1" customWidth="1"/>
    <col min="11327" max="11346" width="7.7109375" style="157" customWidth="1"/>
    <col min="11347" max="11520" width="8.7109375" style="157"/>
    <col min="11521" max="11521" width="38.42578125" style="157" customWidth="1"/>
    <col min="11522" max="11522" width="12.85546875" style="157" customWidth="1"/>
    <col min="11523" max="11582" width="0" style="157" hidden="1" customWidth="1"/>
    <col min="11583" max="11602" width="7.7109375" style="157" customWidth="1"/>
    <col min="11603" max="11776" width="8.7109375" style="157"/>
    <col min="11777" max="11777" width="38.42578125" style="157" customWidth="1"/>
    <col min="11778" max="11778" width="12.85546875" style="157" customWidth="1"/>
    <col min="11779" max="11838" width="0" style="157" hidden="1" customWidth="1"/>
    <col min="11839" max="11858" width="7.7109375" style="157" customWidth="1"/>
    <col min="11859" max="12032" width="8.7109375" style="157"/>
    <col min="12033" max="12033" width="38.42578125" style="157" customWidth="1"/>
    <col min="12034" max="12034" width="12.85546875" style="157" customWidth="1"/>
    <col min="12035" max="12094" width="0" style="157" hidden="1" customWidth="1"/>
    <col min="12095" max="12114" width="7.7109375" style="157" customWidth="1"/>
    <col min="12115" max="12288" width="8.7109375" style="157"/>
    <col min="12289" max="12289" width="38.42578125" style="157" customWidth="1"/>
    <col min="12290" max="12290" width="12.85546875" style="157" customWidth="1"/>
    <col min="12291" max="12350" width="0" style="157" hidden="1" customWidth="1"/>
    <col min="12351" max="12370" width="7.7109375" style="157" customWidth="1"/>
    <col min="12371" max="12544" width="8.7109375" style="157"/>
    <col min="12545" max="12545" width="38.42578125" style="157" customWidth="1"/>
    <col min="12546" max="12546" width="12.85546875" style="157" customWidth="1"/>
    <col min="12547" max="12606" width="0" style="157" hidden="1" customWidth="1"/>
    <col min="12607" max="12626" width="7.7109375" style="157" customWidth="1"/>
    <col min="12627" max="12800" width="8.7109375" style="157"/>
    <col min="12801" max="12801" width="38.42578125" style="157" customWidth="1"/>
    <col min="12802" max="12802" width="12.85546875" style="157" customWidth="1"/>
    <col min="12803" max="12862" width="0" style="157" hidden="1" customWidth="1"/>
    <col min="12863" max="12882" width="7.7109375" style="157" customWidth="1"/>
    <col min="12883" max="13056" width="8.7109375" style="157"/>
    <col min="13057" max="13057" width="38.42578125" style="157" customWidth="1"/>
    <col min="13058" max="13058" width="12.85546875" style="157" customWidth="1"/>
    <col min="13059" max="13118" width="0" style="157" hidden="1" customWidth="1"/>
    <col min="13119" max="13138" width="7.7109375" style="157" customWidth="1"/>
    <col min="13139" max="13312" width="8.7109375" style="157"/>
    <col min="13313" max="13313" width="38.42578125" style="157" customWidth="1"/>
    <col min="13314" max="13314" width="12.85546875" style="157" customWidth="1"/>
    <col min="13315" max="13374" width="0" style="157" hidden="1" customWidth="1"/>
    <col min="13375" max="13394" width="7.7109375" style="157" customWidth="1"/>
    <col min="13395" max="13568" width="8.7109375" style="157"/>
    <col min="13569" max="13569" width="38.42578125" style="157" customWidth="1"/>
    <col min="13570" max="13570" width="12.85546875" style="157" customWidth="1"/>
    <col min="13571" max="13630" width="0" style="157" hidden="1" customWidth="1"/>
    <col min="13631" max="13650" width="7.7109375" style="157" customWidth="1"/>
    <col min="13651" max="13824" width="8.7109375" style="157"/>
    <col min="13825" max="13825" width="38.42578125" style="157" customWidth="1"/>
    <col min="13826" max="13826" width="12.85546875" style="157" customWidth="1"/>
    <col min="13827" max="13886" width="0" style="157" hidden="1" customWidth="1"/>
    <col min="13887" max="13906" width="7.7109375" style="157" customWidth="1"/>
    <col min="13907" max="14080" width="8.7109375" style="157"/>
    <col min="14081" max="14081" width="38.42578125" style="157" customWidth="1"/>
    <col min="14082" max="14082" width="12.85546875" style="157" customWidth="1"/>
    <col min="14083" max="14142" width="0" style="157" hidden="1" customWidth="1"/>
    <col min="14143" max="14162" width="7.7109375" style="157" customWidth="1"/>
    <col min="14163" max="14336" width="8.7109375" style="157"/>
    <col min="14337" max="14337" width="38.42578125" style="157" customWidth="1"/>
    <col min="14338" max="14338" width="12.85546875" style="157" customWidth="1"/>
    <col min="14339" max="14398" width="0" style="157" hidden="1" customWidth="1"/>
    <col min="14399" max="14418" width="7.7109375" style="157" customWidth="1"/>
    <col min="14419" max="14592" width="8.7109375" style="157"/>
    <col min="14593" max="14593" width="38.42578125" style="157" customWidth="1"/>
    <col min="14594" max="14594" width="12.85546875" style="157" customWidth="1"/>
    <col min="14595" max="14654" width="0" style="157" hidden="1" customWidth="1"/>
    <col min="14655" max="14674" width="7.7109375" style="157" customWidth="1"/>
    <col min="14675" max="14848" width="8.7109375" style="157"/>
    <col min="14849" max="14849" width="38.42578125" style="157" customWidth="1"/>
    <col min="14850" max="14850" width="12.85546875" style="157" customWidth="1"/>
    <col min="14851" max="14910" width="0" style="157" hidden="1" customWidth="1"/>
    <col min="14911" max="14930" width="7.7109375" style="157" customWidth="1"/>
    <col min="14931" max="15104" width="8.7109375" style="157"/>
    <col min="15105" max="15105" width="38.42578125" style="157" customWidth="1"/>
    <col min="15106" max="15106" width="12.85546875" style="157" customWidth="1"/>
    <col min="15107" max="15166" width="0" style="157" hidden="1" customWidth="1"/>
    <col min="15167" max="15186" width="7.7109375" style="157" customWidth="1"/>
    <col min="15187" max="15360" width="8.7109375" style="157"/>
    <col min="15361" max="15361" width="38.42578125" style="157" customWidth="1"/>
    <col min="15362" max="15362" width="12.85546875" style="157" customWidth="1"/>
    <col min="15363" max="15422" width="0" style="157" hidden="1" customWidth="1"/>
    <col min="15423" max="15442" width="7.7109375" style="157" customWidth="1"/>
    <col min="15443" max="15616" width="8.7109375" style="157"/>
    <col min="15617" max="15617" width="38.42578125" style="157" customWidth="1"/>
    <col min="15618" max="15618" width="12.85546875" style="157" customWidth="1"/>
    <col min="15619" max="15678" width="0" style="157" hidden="1" customWidth="1"/>
    <col min="15679" max="15698" width="7.7109375" style="157" customWidth="1"/>
    <col min="15699" max="15872" width="8.7109375" style="157"/>
    <col min="15873" max="15873" width="38.42578125" style="157" customWidth="1"/>
    <col min="15874" max="15874" width="12.85546875" style="157" customWidth="1"/>
    <col min="15875" max="15934" width="0" style="157" hidden="1" customWidth="1"/>
    <col min="15935" max="15954" width="7.7109375" style="157" customWidth="1"/>
    <col min="15955" max="16128" width="8.7109375" style="157"/>
    <col min="16129" max="16129" width="38.42578125" style="157" customWidth="1"/>
    <col min="16130" max="16130" width="12.85546875" style="157" customWidth="1"/>
    <col min="16131" max="16190" width="0" style="157" hidden="1" customWidth="1"/>
    <col min="16191" max="16210" width="7.7109375" style="157" customWidth="1"/>
    <col min="16211" max="16384" width="8.7109375" style="157"/>
  </cols>
  <sheetData>
    <row r="1" spans="1:98" ht="18">
      <c r="A1" s="496" t="s">
        <v>123</v>
      </c>
      <c r="B1" s="497"/>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row>
    <row r="2" spans="1:98" ht="15.75">
      <c r="A2" s="398" t="s">
        <v>358</v>
      </c>
      <c r="B2" s="399"/>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row>
    <row r="3" spans="1:98" ht="15.75" thickBot="1">
      <c r="A3" s="400" t="s">
        <v>125</v>
      </c>
      <c r="B3" s="401"/>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row>
    <row r="4" spans="1:98" ht="15">
      <c r="A4"/>
      <c r="B4" s="391"/>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row>
    <row r="5" spans="1:98" ht="15">
      <c r="A5"/>
      <c r="B5" s="391"/>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row>
    <row r="6" spans="1:98" ht="15">
      <c r="A6"/>
      <c r="B6" s="391"/>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s="402" t="s">
        <v>129</v>
      </c>
      <c r="CD6" s="402" t="s">
        <v>129</v>
      </c>
      <c r="CE6" s="402" t="s">
        <v>129</v>
      </c>
      <c r="CF6" s="402" t="s">
        <v>129</v>
      </c>
      <c r="CG6" s="403" t="s">
        <v>130</v>
      </c>
      <c r="CH6" s="403" t="s">
        <v>130</v>
      </c>
      <c r="CI6" s="403" t="s">
        <v>130</v>
      </c>
      <c r="CJ6" s="403" t="s">
        <v>130</v>
      </c>
      <c r="CK6" s="404" t="s">
        <v>359</v>
      </c>
      <c r="CL6" s="404" t="s">
        <v>359</v>
      </c>
      <c r="CM6" s="404" t="s">
        <v>359</v>
      </c>
      <c r="CN6" s="404" t="s">
        <v>359</v>
      </c>
      <c r="CO6" s="405" t="s">
        <v>360</v>
      </c>
      <c r="CP6" s="405" t="s">
        <v>360</v>
      </c>
      <c r="CQ6" s="405" t="s">
        <v>360</v>
      </c>
      <c r="CR6" s="405" t="s">
        <v>360</v>
      </c>
      <c r="CS6"/>
      <c r="CT6"/>
    </row>
    <row r="7" spans="1:98" s="162" customFormat="1">
      <c r="A7" s="391"/>
      <c r="B7" s="391" t="s">
        <v>131</v>
      </c>
      <c r="C7" s="406" t="s">
        <v>132</v>
      </c>
      <c r="D7" s="406" t="s">
        <v>133</v>
      </c>
      <c r="E7" s="406" t="s">
        <v>134</v>
      </c>
      <c r="F7" s="406" t="s">
        <v>135</v>
      </c>
      <c r="G7" s="406" t="s">
        <v>136</v>
      </c>
      <c r="H7" s="406" t="s">
        <v>137</v>
      </c>
      <c r="I7" s="406" t="s">
        <v>138</v>
      </c>
      <c r="J7" s="406" t="s">
        <v>139</v>
      </c>
      <c r="K7" s="406" t="s">
        <v>140</v>
      </c>
      <c r="L7" s="406" t="s">
        <v>141</v>
      </c>
      <c r="M7" s="406" t="s">
        <v>142</v>
      </c>
      <c r="N7" s="406" t="s">
        <v>143</v>
      </c>
      <c r="O7" s="406" t="s">
        <v>144</v>
      </c>
      <c r="P7" s="406" t="s">
        <v>145</v>
      </c>
      <c r="Q7" s="406" t="s">
        <v>146</v>
      </c>
      <c r="R7" s="406" t="s">
        <v>147</v>
      </c>
      <c r="S7" s="406" t="s">
        <v>148</v>
      </c>
      <c r="T7" s="406" t="s">
        <v>149</v>
      </c>
      <c r="U7" s="406" t="s">
        <v>150</v>
      </c>
      <c r="V7" s="406" t="s">
        <v>151</v>
      </c>
      <c r="W7" s="406" t="s">
        <v>152</v>
      </c>
      <c r="X7" s="406" t="s">
        <v>153</v>
      </c>
      <c r="Y7" s="406" t="s">
        <v>154</v>
      </c>
      <c r="Z7" s="406" t="s">
        <v>155</v>
      </c>
      <c r="AA7" s="406" t="s">
        <v>156</v>
      </c>
      <c r="AB7" s="406" t="s">
        <v>157</v>
      </c>
      <c r="AC7" s="406" t="s">
        <v>158</v>
      </c>
      <c r="AD7" s="406" t="s">
        <v>159</v>
      </c>
      <c r="AE7" s="406" t="s">
        <v>160</v>
      </c>
      <c r="AF7" s="406" t="s">
        <v>161</v>
      </c>
      <c r="AG7" s="406" t="s">
        <v>162</v>
      </c>
      <c r="AH7" s="406" t="s">
        <v>163</v>
      </c>
      <c r="AI7" s="406" t="s">
        <v>164</v>
      </c>
      <c r="AJ7" s="406" t="s">
        <v>165</v>
      </c>
      <c r="AK7" s="406" t="s">
        <v>166</v>
      </c>
      <c r="AL7" s="406" t="s">
        <v>167</v>
      </c>
      <c r="AM7" s="406" t="s">
        <v>168</v>
      </c>
      <c r="AN7" s="406" t="s">
        <v>169</v>
      </c>
      <c r="AO7" s="406" t="s">
        <v>170</v>
      </c>
      <c r="AP7" s="406" t="s">
        <v>171</v>
      </c>
      <c r="AQ7" s="406" t="s">
        <v>172</v>
      </c>
      <c r="AR7" s="406" t="s">
        <v>173</v>
      </c>
      <c r="AS7" s="406" t="s">
        <v>174</v>
      </c>
      <c r="AT7" s="406" t="s">
        <v>175</v>
      </c>
      <c r="AU7" s="391" t="s">
        <v>176</v>
      </c>
      <c r="AV7" s="391" t="s">
        <v>177</v>
      </c>
      <c r="AW7" s="391" t="s">
        <v>178</v>
      </c>
      <c r="AX7" s="391" t="s">
        <v>179</v>
      </c>
      <c r="AY7" s="391" t="s">
        <v>180</v>
      </c>
      <c r="AZ7" s="391" t="s">
        <v>181</v>
      </c>
      <c r="BA7" s="391" t="s">
        <v>182</v>
      </c>
      <c r="BB7" s="391" t="s">
        <v>183</v>
      </c>
      <c r="BC7" s="391" t="s">
        <v>184</v>
      </c>
      <c r="BD7" s="391" t="s">
        <v>185</v>
      </c>
      <c r="BE7" s="391" t="s">
        <v>186</v>
      </c>
      <c r="BF7" s="391" t="s">
        <v>187</v>
      </c>
      <c r="BG7" s="391" t="s">
        <v>188</v>
      </c>
      <c r="BH7" s="391" t="s">
        <v>189</v>
      </c>
      <c r="BI7" s="391" t="s">
        <v>190</v>
      </c>
      <c r="BJ7" s="391" t="s">
        <v>191</v>
      </c>
      <c r="BK7" s="391" t="s">
        <v>192</v>
      </c>
      <c r="BL7" s="391" t="s">
        <v>193</v>
      </c>
      <c r="BM7" s="391" t="s">
        <v>194</v>
      </c>
      <c r="BN7" s="391" t="s">
        <v>195</v>
      </c>
      <c r="BO7" s="391" t="s">
        <v>196</v>
      </c>
      <c r="BP7" s="391" t="s">
        <v>197</v>
      </c>
      <c r="BQ7" s="391" t="s">
        <v>198</v>
      </c>
      <c r="BR7" s="391" t="s">
        <v>199</v>
      </c>
      <c r="BS7" s="391" t="s">
        <v>200</v>
      </c>
      <c r="BT7" s="391" t="s">
        <v>201</v>
      </c>
      <c r="BU7" s="391" t="s">
        <v>202</v>
      </c>
      <c r="BV7" s="391" t="s">
        <v>203</v>
      </c>
      <c r="BW7" s="391" t="s">
        <v>204</v>
      </c>
      <c r="BX7" s="391" t="s">
        <v>205</v>
      </c>
      <c r="BY7" s="391" t="s">
        <v>206</v>
      </c>
      <c r="BZ7" s="391" t="s">
        <v>207</v>
      </c>
      <c r="CA7" s="391" t="s">
        <v>208</v>
      </c>
      <c r="CB7" s="391" t="s">
        <v>209</v>
      </c>
      <c r="CC7" s="391" t="s">
        <v>210</v>
      </c>
      <c r="CD7" s="391" t="s">
        <v>211</v>
      </c>
      <c r="CE7" s="391" t="s">
        <v>212</v>
      </c>
      <c r="CF7" s="391" t="s">
        <v>213</v>
      </c>
      <c r="CG7" s="391" t="s">
        <v>214</v>
      </c>
      <c r="CH7" s="391" t="s">
        <v>215</v>
      </c>
      <c r="CI7" s="391" t="s">
        <v>216</v>
      </c>
      <c r="CJ7" s="391" t="s">
        <v>217</v>
      </c>
      <c r="CK7" s="391" t="s">
        <v>218</v>
      </c>
      <c r="CL7" s="391" t="s">
        <v>219</v>
      </c>
      <c r="CM7" s="391" t="s">
        <v>354</v>
      </c>
      <c r="CN7" s="391" t="s">
        <v>355</v>
      </c>
      <c r="CO7" s="391" t="s">
        <v>356</v>
      </c>
      <c r="CP7" s="391" t="s">
        <v>357</v>
      </c>
      <c r="CQ7" s="391" t="s">
        <v>361</v>
      </c>
      <c r="CR7" s="391" t="s">
        <v>362</v>
      </c>
      <c r="CS7" s="391" t="s">
        <v>363</v>
      </c>
      <c r="CT7" s="391" t="s">
        <v>364</v>
      </c>
    </row>
    <row r="8" spans="1:98" ht="15">
      <c r="A8" s="391" t="s">
        <v>220</v>
      </c>
      <c r="B8" s="391" t="s">
        <v>221</v>
      </c>
      <c r="C8" s="392">
        <v>2.00639679451126</v>
      </c>
      <c r="D8" s="392">
        <v>2.0292109297355498</v>
      </c>
      <c r="E8" s="392">
        <v>2.0375058294524102</v>
      </c>
      <c r="F8" s="392">
        <v>2.06056286486842</v>
      </c>
      <c r="G8" s="392">
        <v>2.0745428606455998</v>
      </c>
      <c r="H8" s="392">
        <v>2.0848413942905899</v>
      </c>
      <c r="I8" s="392">
        <v>2.1205826504988901</v>
      </c>
      <c r="J8" s="392">
        <v>2.1424708884727002</v>
      </c>
      <c r="K8" s="392">
        <v>2.1577842148349302</v>
      </c>
      <c r="L8" s="392">
        <v>2.1833771521170799</v>
      </c>
      <c r="M8" s="392">
        <v>2.20415213222888</v>
      </c>
      <c r="N8" s="392">
        <v>2.1895699791396499</v>
      </c>
      <c r="O8" s="392">
        <v>2.2079136115462199</v>
      </c>
      <c r="P8" s="392">
        <v>2.2278812100652798</v>
      </c>
      <c r="Q8" s="392">
        <v>2.2459724758823998</v>
      </c>
      <c r="R8" s="392">
        <v>2.27321625302632</v>
      </c>
      <c r="S8" s="392">
        <v>2.2978763357595899</v>
      </c>
      <c r="T8" s="392">
        <v>2.3349096825049198</v>
      </c>
      <c r="U8" s="392">
        <v>2.37340386050542</v>
      </c>
      <c r="V8" s="392">
        <v>2.3214039994171398</v>
      </c>
      <c r="W8" s="392">
        <v>2.30398505677391</v>
      </c>
      <c r="X8" s="392">
        <v>2.3147083864463101</v>
      </c>
      <c r="Y8" s="392">
        <v>2.3338426453763099</v>
      </c>
      <c r="Z8" s="392">
        <v>2.3520478393720801</v>
      </c>
      <c r="AA8" s="392">
        <v>2.3571079124875198</v>
      </c>
      <c r="AB8" s="392">
        <v>2.3597617722192901</v>
      </c>
      <c r="AC8" s="392">
        <v>2.3675113152405798</v>
      </c>
      <c r="AD8" s="392">
        <v>2.3894316572521599</v>
      </c>
      <c r="AE8" s="392">
        <v>2.4081640743995498</v>
      </c>
      <c r="AF8" s="392">
        <v>2.4443091198429299</v>
      </c>
      <c r="AG8" s="392">
        <v>2.4604230131467402</v>
      </c>
      <c r="AH8" s="392">
        <v>2.4673797299606202</v>
      </c>
      <c r="AI8" s="392">
        <v>2.4804327516067102</v>
      </c>
      <c r="AJ8" s="392">
        <v>2.486800531558</v>
      </c>
      <c r="AK8" s="392">
        <v>2.4979859493426302</v>
      </c>
      <c r="AL8" s="392">
        <v>2.51748463931711</v>
      </c>
      <c r="AM8" s="392">
        <v>2.5233681242674999</v>
      </c>
      <c r="AN8" s="392">
        <v>2.5236274631965898</v>
      </c>
      <c r="AO8" s="392">
        <v>2.5385110008237399</v>
      </c>
      <c r="AP8" s="392">
        <v>2.5493378234842399</v>
      </c>
      <c r="AQ8" s="392">
        <v>2.5641532580887398</v>
      </c>
      <c r="AR8" s="392">
        <v>2.5682475848483501</v>
      </c>
      <c r="AS8" s="392">
        <v>2.5745442177532798</v>
      </c>
      <c r="AT8" s="392">
        <v>2.5703691601533998</v>
      </c>
      <c r="AU8" s="392">
        <v>2.5621458287346699</v>
      </c>
      <c r="AV8" s="392">
        <v>2.5738366275259401</v>
      </c>
      <c r="AW8" s="392">
        <v>2.5763689814164299</v>
      </c>
      <c r="AX8" s="392">
        <v>2.5767283886230801</v>
      </c>
      <c r="AY8" s="392">
        <v>2.57174264404668</v>
      </c>
      <c r="AZ8" s="392">
        <v>2.5921935040783399</v>
      </c>
      <c r="BA8" s="392">
        <v>2.6069552513680199</v>
      </c>
      <c r="BB8" s="392">
        <v>2.62538144782462</v>
      </c>
      <c r="BC8" s="392">
        <v>2.6431179142038301</v>
      </c>
      <c r="BD8" s="392">
        <v>2.6455161818091399</v>
      </c>
      <c r="BE8" s="392">
        <v>2.65158539542049</v>
      </c>
      <c r="BF8" s="392">
        <v>2.6731697651786201</v>
      </c>
      <c r="BG8" s="392">
        <v>2.7004180913353601</v>
      </c>
      <c r="BH8" s="392">
        <v>2.71929105115849</v>
      </c>
      <c r="BI8" s="392">
        <v>2.73135484596928</v>
      </c>
      <c r="BJ8" s="392">
        <v>2.7428191932094901</v>
      </c>
      <c r="BK8" s="392">
        <v>2.7493023943472399</v>
      </c>
      <c r="BL8" s="392">
        <v>2.7699198683661201</v>
      </c>
      <c r="BM8" s="392">
        <v>2.7857569710013399</v>
      </c>
      <c r="BN8" s="392">
        <v>2.7962160388037498</v>
      </c>
      <c r="BO8" s="392">
        <v>2.8061535341217798</v>
      </c>
      <c r="BP8" s="392">
        <v>2.7915859923377702</v>
      </c>
      <c r="BQ8" s="392">
        <v>2.8038608397418998</v>
      </c>
      <c r="BR8" s="392">
        <v>2.8160547506121398</v>
      </c>
      <c r="BS8" s="392">
        <v>2.8442507966276001</v>
      </c>
      <c r="BT8" s="392">
        <v>2.87972613135834</v>
      </c>
      <c r="BU8" s="392">
        <v>2.9209830633074998</v>
      </c>
      <c r="BV8" s="392">
        <v>2.9774391818411701</v>
      </c>
      <c r="BW8" s="392">
        <v>3.0353049224602802</v>
      </c>
      <c r="BX8" s="392">
        <v>3.0959757052085299</v>
      </c>
      <c r="BY8" s="392">
        <v>3.1302079773937099</v>
      </c>
      <c r="BZ8" s="392">
        <v>3.1644236579613598</v>
      </c>
      <c r="CA8" s="392">
        <v>3.1720271546852401</v>
      </c>
      <c r="CB8" s="392">
        <v>3.1746140749510698</v>
      </c>
      <c r="CC8" s="392">
        <v>3.1993314088845399</v>
      </c>
      <c r="CD8" s="392">
        <v>3.2267758849407899</v>
      </c>
      <c r="CE8" s="392">
        <v>3.24888762501012</v>
      </c>
      <c r="CF8" s="392">
        <v>3.26964582941969</v>
      </c>
      <c r="CG8" s="392">
        <v>3.2896340930964798</v>
      </c>
      <c r="CH8" s="392">
        <v>3.3053813005300601</v>
      </c>
      <c r="CI8" s="392">
        <v>3.31540037508013</v>
      </c>
      <c r="CJ8" s="392">
        <v>3.3292835392878999</v>
      </c>
      <c r="CK8" s="392">
        <v>3.34803178972642</v>
      </c>
      <c r="CL8" s="392">
        <v>3.3673825941733302</v>
      </c>
      <c r="CM8" s="392">
        <v>3.38833435878575</v>
      </c>
      <c r="CN8" s="392">
        <v>3.4096488246484</v>
      </c>
      <c r="CO8" s="392">
        <v>3.4302167440242401</v>
      </c>
      <c r="CP8" s="392">
        <v>3.45145754963055</v>
      </c>
      <c r="CQ8" s="392">
        <v>3.4722762520781498</v>
      </c>
      <c r="CR8" s="392">
        <v>3.4924343719725499</v>
      </c>
      <c r="CS8" s="392">
        <v>3.5144142725933101</v>
      </c>
      <c r="CT8" s="392">
        <v>3.5351512646516001</v>
      </c>
    </row>
    <row r="9" spans="1:98" ht="15">
      <c r="A9" s="391" t="s">
        <v>222</v>
      </c>
      <c r="B9" s="391" t="s">
        <v>223</v>
      </c>
      <c r="C9" s="392">
        <v>2.00639679451126</v>
      </c>
      <c r="D9" s="392">
        <v>2.0292109297355498</v>
      </c>
      <c r="E9" s="392">
        <v>2.0375058294524102</v>
      </c>
      <c r="F9" s="392">
        <v>2.06056286486842</v>
      </c>
      <c r="G9" s="392">
        <v>2.0745428606455998</v>
      </c>
      <c r="H9" s="392">
        <v>2.0848413942905899</v>
      </c>
      <c r="I9" s="392">
        <v>2.1205826504988901</v>
      </c>
      <c r="J9" s="392">
        <v>2.1424708884727002</v>
      </c>
      <c r="K9" s="392">
        <v>2.1577842148349302</v>
      </c>
      <c r="L9" s="392">
        <v>2.1833771521170799</v>
      </c>
      <c r="M9" s="392">
        <v>2.20415213222888</v>
      </c>
      <c r="N9" s="392">
        <v>2.1895699791396499</v>
      </c>
      <c r="O9" s="392">
        <v>2.2079136115462199</v>
      </c>
      <c r="P9" s="392">
        <v>2.2278812100652798</v>
      </c>
      <c r="Q9" s="392">
        <v>2.2459724758823998</v>
      </c>
      <c r="R9" s="392">
        <v>2.27321625302632</v>
      </c>
      <c r="S9" s="392">
        <v>2.2978763357595899</v>
      </c>
      <c r="T9" s="392">
        <v>2.3349096825049198</v>
      </c>
      <c r="U9" s="392">
        <v>2.37340386050542</v>
      </c>
      <c r="V9" s="392">
        <v>2.3214039994171398</v>
      </c>
      <c r="W9" s="392">
        <v>2.30398505677391</v>
      </c>
      <c r="X9" s="392">
        <v>2.3147083864463101</v>
      </c>
      <c r="Y9" s="392">
        <v>2.3338426453763099</v>
      </c>
      <c r="Z9" s="392">
        <v>2.3520478393720801</v>
      </c>
      <c r="AA9" s="392">
        <v>2.3571079124875198</v>
      </c>
      <c r="AB9" s="392">
        <v>2.3597617722192901</v>
      </c>
      <c r="AC9" s="392">
        <v>2.3675113152405798</v>
      </c>
      <c r="AD9" s="392">
        <v>2.3894316572521599</v>
      </c>
      <c r="AE9" s="392">
        <v>2.4081640743995498</v>
      </c>
      <c r="AF9" s="392">
        <v>2.4443091198429299</v>
      </c>
      <c r="AG9" s="392">
        <v>2.4604230131467402</v>
      </c>
      <c r="AH9" s="392">
        <v>2.4673797299606202</v>
      </c>
      <c r="AI9" s="392">
        <v>2.4804327516067102</v>
      </c>
      <c r="AJ9" s="392">
        <v>2.486800531558</v>
      </c>
      <c r="AK9" s="392">
        <v>2.4979859493426302</v>
      </c>
      <c r="AL9" s="392">
        <v>2.51748463931711</v>
      </c>
      <c r="AM9" s="392">
        <v>2.5233681242674999</v>
      </c>
      <c r="AN9" s="392">
        <v>2.5236274631965898</v>
      </c>
      <c r="AO9" s="392">
        <v>2.5385110008237399</v>
      </c>
      <c r="AP9" s="392">
        <v>2.5493378234842399</v>
      </c>
      <c r="AQ9" s="392">
        <v>2.5641532580887398</v>
      </c>
      <c r="AR9" s="392">
        <v>2.5682475848483501</v>
      </c>
      <c r="AS9" s="392">
        <v>2.5745442177532798</v>
      </c>
      <c r="AT9" s="392">
        <v>2.5703691601533998</v>
      </c>
      <c r="AU9" s="392">
        <v>2.5621458287346699</v>
      </c>
      <c r="AV9" s="392">
        <v>2.5738366275259401</v>
      </c>
      <c r="AW9" s="392">
        <v>2.5763689814164299</v>
      </c>
      <c r="AX9" s="392">
        <v>2.5767283886230801</v>
      </c>
      <c r="AY9" s="392">
        <v>2.57174264404668</v>
      </c>
      <c r="AZ9" s="392">
        <v>2.5921935040783399</v>
      </c>
      <c r="BA9" s="392">
        <v>2.6069552513680199</v>
      </c>
      <c r="BB9" s="392">
        <v>2.62538144782462</v>
      </c>
      <c r="BC9" s="392">
        <v>2.6431179142038301</v>
      </c>
      <c r="BD9" s="392">
        <v>2.6455161818091399</v>
      </c>
      <c r="BE9" s="392">
        <v>2.65158539542049</v>
      </c>
      <c r="BF9" s="392">
        <v>2.6731697651786201</v>
      </c>
      <c r="BG9" s="392">
        <v>2.7004180913353601</v>
      </c>
      <c r="BH9" s="392">
        <v>2.71929105115849</v>
      </c>
      <c r="BI9" s="392">
        <v>2.73135484596928</v>
      </c>
      <c r="BJ9" s="392">
        <v>2.7428191932094901</v>
      </c>
      <c r="BK9" s="392">
        <v>2.7493023943472399</v>
      </c>
      <c r="BL9" s="392">
        <v>2.7699198683661201</v>
      </c>
      <c r="BM9" s="392">
        <v>2.7857569710013399</v>
      </c>
      <c r="BN9" s="392">
        <v>2.7962160388037498</v>
      </c>
      <c r="BO9" s="392">
        <v>2.8061535341217798</v>
      </c>
      <c r="BP9" s="392">
        <v>2.7915859923377702</v>
      </c>
      <c r="BQ9" s="392">
        <v>2.8038608397418998</v>
      </c>
      <c r="BR9" s="392">
        <v>2.8160547506121398</v>
      </c>
      <c r="BS9" s="392">
        <v>2.8442507966276001</v>
      </c>
      <c r="BT9" s="392">
        <v>2.87972613135834</v>
      </c>
      <c r="BU9" s="392">
        <v>2.9209830633074998</v>
      </c>
      <c r="BV9" s="392">
        <v>2.9774391818411701</v>
      </c>
      <c r="BW9" s="392">
        <v>3.0353049224602802</v>
      </c>
      <c r="BX9" s="392">
        <v>3.0959757052085299</v>
      </c>
      <c r="BY9" s="392">
        <v>3.1302079773937099</v>
      </c>
      <c r="BZ9" s="392">
        <v>3.1644236579613598</v>
      </c>
      <c r="CA9" s="392">
        <v>3.1720271546852401</v>
      </c>
      <c r="CB9" s="392">
        <v>3.1746140749510698</v>
      </c>
      <c r="CC9" s="392">
        <v>3.1993314088845399</v>
      </c>
      <c r="CD9" s="392">
        <v>3.2267758849407899</v>
      </c>
      <c r="CE9" s="392">
        <v>3.23861104385055</v>
      </c>
      <c r="CF9" s="392">
        <v>3.2586911143828101</v>
      </c>
      <c r="CG9" s="392">
        <v>3.2747145479094502</v>
      </c>
      <c r="CH9" s="392">
        <v>3.2888482187183001</v>
      </c>
      <c r="CI9" s="392">
        <v>3.2980662097021098</v>
      </c>
      <c r="CJ9" s="392">
        <v>3.3103080504098301</v>
      </c>
      <c r="CK9" s="392">
        <v>3.3271189360512898</v>
      </c>
      <c r="CL9" s="392">
        <v>3.3442433232875199</v>
      </c>
      <c r="CM9" s="392">
        <v>3.3629304591705398</v>
      </c>
      <c r="CN9" s="392">
        <v>3.3816871263152701</v>
      </c>
      <c r="CO9" s="392">
        <v>3.3998849861946701</v>
      </c>
      <c r="CP9" s="392">
        <v>3.4188380416453801</v>
      </c>
      <c r="CQ9" s="392">
        <v>3.43763686882959</v>
      </c>
      <c r="CR9" s="392">
        <v>3.4557039278676198</v>
      </c>
      <c r="CS9" s="392">
        <v>3.4755336252277802</v>
      </c>
      <c r="CT9" s="392">
        <v>3.49420749370704</v>
      </c>
    </row>
    <row r="10" spans="1:98" ht="15">
      <c r="A10" s="391" t="s">
        <v>224</v>
      </c>
      <c r="B10" s="391" t="s">
        <v>225</v>
      </c>
      <c r="C10" s="392">
        <v>2.00639679451126</v>
      </c>
      <c r="D10" s="392">
        <v>2.0292109297355498</v>
      </c>
      <c r="E10" s="392">
        <v>2.0375058294524102</v>
      </c>
      <c r="F10" s="392">
        <v>2.06056286486842</v>
      </c>
      <c r="G10" s="392">
        <v>2.0745428606455998</v>
      </c>
      <c r="H10" s="392">
        <v>2.0848413942905899</v>
      </c>
      <c r="I10" s="392">
        <v>2.1205826504988901</v>
      </c>
      <c r="J10" s="392">
        <v>2.1424708884727002</v>
      </c>
      <c r="K10" s="392">
        <v>2.1577842148349302</v>
      </c>
      <c r="L10" s="392">
        <v>2.1833771521170799</v>
      </c>
      <c r="M10" s="392">
        <v>2.20415213222888</v>
      </c>
      <c r="N10" s="392">
        <v>2.1895699791396499</v>
      </c>
      <c r="O10" s="392">
        <v>2.2079136115462199</v>
      </c>
      <c r="P10" s="392">
        <v>2.2278812100652798</v>
      </c>
      <c r="Q10" s="392">
        <v>2.2459724758823998</v>
      </c>
      <c r="R10" s="392">
        <v>2.27321625302632</v>
      </c>
      <c r="S10" s="392">
        <v>2.2978763357595899</v>
      </c>
      <c r="T10" s="392">
        <v>2.3349096825049198</v>
      </c>
      <c r="U10" s="392">
        <v>2.37340386050542</v>
      </c>
      <c r="V10" s="392">
        <v>2.3214039994171398</v>
      </c>
      <c r="W10" s="392">
        <v>2.30398505677391</v>
      </c>
      <c r="X10" s="392">
        <v>2.3147083864463101</v>
      </c>
      <c r="Y10" s="392">
        <v>2.3338426453763099</v>
      </c>
      <c r="Z10" s="392">
        <v>2.3520478393720801</v>
      </c>
      <c r="AA10" s="392">
        <v>2.3571079124875198</v>
      </c>
      <c r="AB10" s="392">
        <v>2.3597617722192901</v>
      </c>
      <c r="AC10" s="392">
        <v>2.3675113152405798</v>
      </c>
      <c r="AD10" s="392">
        <v>2.3894316572521599</v>
      </c>
      <c r="AE10" s="392">
        <v>2.4081640743995498</v>
      </c>
      <c r="AF10" s="392">
        <v>2.4443091198429299</v>
      </c>
      <c r="AG10" s="392">
        <v>2.4604230131467402</v>
      </c>
      <c r="AH10" s="392">
        <v>2.4673797299606202</v>
      </c>
      <c r="AI10" s="392">
        <v>2.4804327516067102</v>
      </c>
      <c r="AJ10" s="392">
        <v>2.486800531558</v>
      </c>
      <c r="AK10" s="392">
        <v>2.4979859493426302</v>
      </c>
      <c r="AL10" s="392">
        <v>2.51748463931711</v>
      </c>
      <c r="AM10" s="392">
        <v>2.5233681242674999</v>
      </c>
      <c r="AN10" s="392">
        <v>2.5236274631965898</v>
      </c>
      <c r="AO10" s="392">
        <v>2.5385110008237399</v>
      </c>
      <c r="AP10" s="392">
        <v>2.5493378234842399</v>
      </c>
      <c r="AQ10" s="392">
        <v>2.5641532580887398</v>
      </c>
      <c r="AR10" s="392">
        <v>2.5682475848483501</v>
      </c>
      <c r="AS10" s="392">
        <v>2.5745442177532798</v>
      </c>
      <c r="AT10" s="392">
        <v>2.5703691601533998</v>
      </c>
      <c r="AU10" s="392">
        <v>2.5621458287346699</v>
      </c>
      <c r="AV10" s="392">
        <v>2.5738366275259401</v>
      </c>
      <c r="AW10" s="392">
        <v>2.5763689814164299</v>
      </c>
      <c r="AX10" s="392">
        <v>2.5767283886230801</v>
      </c>
      <c r="AY10" s="392">
        <v>2.57174264404668</v>
      </c>
      <c r="AZ10" s="392">
        <v>2.5921935040783399</v>
      </c>
      <c r="BA10" s="392">
        <v>2.6069552513680199</v>
      </c>
      <c r="BB10" s="392">
        <v>2.62538144782462</v>
      </c>
      <c r="BC10" s="392">
        <v>2.6431179142038301</v>
      </c>
      <c r="BD10" s="392">
        <v>2.6455161818091399</v>
      </c>
      <c r="BE10" s="392">
        <v>2.65158539542049</v>
      </c>
      <c r="BF10" s="392">
        <v>2.6731697651786201</v>
      </c>
      <c r="BG10" s="392">
        <v>2.7004180913353601</v>
      </c>
      <c r="BH10" s="392">
        <v>2.71929105115849</v>
      </c>
      <c r="BI10" s="392">
        <v>2.73135484596928</v>
      </c>
      <c r="BJ10" s="392">
        <v>2.7428191932094901</v>
      </c>
      <c r="BK10" s="392">
        <v>2.7493023943472399</v>
      </c>
      <c r="BL10" s="392">
        <v>2.7699198683661201</v>
      </c>
      <c r="BM10" s="392">
        <v>2.7857569710013399</v>
      </c>
      <c r="BN10" s="392">
        <v>2.7962160388037498</v>
      </c>
      <c r="BO10" s="392">
        <v>2.8061535341217798</v>
      </c>
      <c r="BP10" s="392">
        <v>2.7915859923377702</v>
      </c>
      <c r="BQ10" s="392">
        <v>2.8038608397418998</v>
      </c>
      <c r="BR10" s="392">
        <v>2.8160547506121398</v>
      </c>
      <c r="BS10" s="392">
        <v>2.8442507966276001</v>
      </c>
      <c r="BT10" s="392">
        <v>2.87972613135834</v>
      </c>
      <c r="BU10" s="392">
        <v>2.9209830633074998</v>
      </c>
      <c r="BV10" s="392">
        <v>2.9774391818411701</v>
      </c>
      <c r="BW10" s="392">
        <v>3.0353049224602802</v>
      </c>
      <c r="BX10" s="392">
        <v>3.0959757052085299</v>
      </c>
      <c r="BY10" s="392">
        <v>3.1302079773937099</v>
      </c>
      <c r="BZ10" s="392">
        <v>3.1644236579613598</v>
      </c>
      <c r="CA10" s="392">
        <v>3.1720271546852401</v>
      </c>
      <c r="CB10" s="392">
        <v>3.1746140749510698</v>
      </c>
      <c r="CC10" s="392">
        <v>3.1993314088845399</v>
      </c>
      <c r="CD10" s="392">
        <v>3.2267758849407899</v>
      </c>
      <c r="CE10" s="392">
        <v>3.2693381681165499</v>
      </c>
      <c r="CF10" s="392">
        <v>3.30699111572862</v>
      </c>
      <c r="CG10" s="392">
        <v>3.3439200076883999</v>
      </c>
      <c r="CH10" s="392">
        <v>3.3734855400417998</v>
      </c>
      <c r="CI10" s="392">
        <v>3.3957809994631298</v>
      </c>
      <c r="CJ10" s="392">
        <v>3.4222739011384</v>
      </c>
      <c r="CK10" s="392">
        <v>3.4531309431427499</v>
      </c>
      <c r="CL10" s="392">
        <v>3.4842388432884599</v>
      </c>
      <c r="CM10" s="392">
        <v>3.5172215135383502</v>
      </c>
      <c r="CN10" s="392">
        <v>3.55090220299489</v>
      </c>
      <c r="CO10" s="392">
        <v>3.5841187616108399</v>
      </c>
      <c r="CP10" s="392">
        <v>3.6183216989814002</v>
      </c>
      <c r="CQ10" s="392">
        <v>3.6516391273185</v>
      </c>
      <c r="CR10" s="392">
        <v>3.6837931741219698</v>
      </c>
      <c r="CS10" s="392">
        <v>3.7179564008669801</v>
      </c>
      <c r="CT10" s="392">
        <v>3.7511161035314702</v>
      </c>
    </row>
    <row r="12" spans="1:98">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row>
    <row r="13" spans="1:98" ht="15">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BX13" s="373" t="s">
        <v>345</v>
      </c>
      <c r="BY13" s="374"/>
      <c r="BZ13" s="374"/>
      <c r="CA13" s="375" t="s">
        <v>365</v>
      </c>
      <c r="CB13" s="376"/>
      <c r="CC13" s="376"/>
      <c r="CD13" s="376"/>
      <c r="CE13" s="376"/>
      <c r="CF13" s="376"/>
      <c r="CG13" s="374"/>
      <c r="CH13" s="374" t="s">
        <v>351</v>
      </c>
      <c r="CI13" s="374"/>
      <c r="CJ13"/>
    </row>
    <row r="14" spans="1:98" ht="15">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BX14" s="377"/>
      <c r="BY14" s="378"/>
      <c r="BZ14" s="378"/>
      <c r="CA14" s="378"/>
      <c r="CB14" s="378"/>
      <c r="CC14" s="378"/>
      <c r="CD14" s="378"/>
      <c r="CE14" s="378"/>
      <c r="CF14" s="378"/>
      <c r="CG14" s="378"/>
      <c r="CH14" s="378"/>
      <c r="CI14" s="379"/>
      <c r="CJ14"/>
    </row>
    <row r="15" spans="1:98" ht="15">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BX15" s="380"/>
      <c r="BY15" s="381" t="s">
        <v>228</v>
      </c>
      <c r="BZ15" s="382" t="s">
        <v>352</v>
      </c>
      <c r="CA15" s="374"/>
      <c r="CB15" s="374"/>
      <c r="CC15" s="374"/>
      <c r="CD15" s="374"/>
      <c r="CE15" s="374"/>
      <c r="CF15" s="374"/>
      <c r="CG15" s="374"/>
      <c r="CH15" s="374"/>
      <c r="CI15" s="383"/>
      <c r="CJ15"/>
    </row>
    <row r="16" spans="1:98" ht="15">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BX16" s="380"/>
      <c r="BY16" s="374"/>
      <c r="BZ16" s="384" t="s">
        <v>215</v>
      </c>
      <c r="CA16" s="384"/>
      <c r="CB16" s="384"/>
      <c r="CC16" s="384"/>
      <c r="CD16" s="374"/>
      <c r="CE16" s="374"/>
      <c r="CF16" s="374"/>
      <c r="CG16" s="374"/>
      <c r="CH16" s="374"/>
      <c r="CI16" s="385" t="s">
        <v>230</v>
      </c>
      <c r="CJ16"/>
    </row>
    <row r="17" spans="3:88" ht="15">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BX17" s="380"/>
      <c r="BY17" s="374"/>
      <c r="BZ17" s="386">
        <f>CH8</f>
        <v>3.3053813005300601</v>
      </c>
      <c r="CA17" s="387"/>
      <c r="CB17" s="387"/>
      <c r="CC17" s="387"/>
      <c r="CD17" s="374"/>
      <c r="CE17" s="374"/>
      <c r="CF17" s="374"/>
      <c r="CG17" s="374"/>
      <c r="CH17" s="374"/>
      <c r="CI17" s="388">
        <f>AVERAGE(BZ17:CC17)</f>
        <v>3.3053813005300601</v>
      </c>
      <c r="CJ17"/>
    </row>
    <row r="18" spans="3:88" ht="15">
      <c r="BX18" s="380"/>
      <c r="BY18" s="374"/>
      <c r="BZ18" s="374"/>
      <c r="CA18" s="374"/>
      <c r="CB18" s="374"/>
      <c r="CC18" s="374"/>
      <c r="CD18" s="374"/>
      <c r="CE18" s="374"/>
      <c r="CF18" s="374"/>
      <c r="CG18" s="374"/>
      <c r="CH18" s="374"/>
      <c r="CI18" s="389"/>
      <c r="CJ18"/>
    </row>
    <row r="19" spans="3:88" ht="15">
      <c r="BX19" s="498" t="s">
        <v>231</v>
      </c>
      <c r="BY19" s="499"/>
      <c r="BZ19" s="499"/>
      <c r="CA19" s="374" t="s">
        <v>353</v>
      </c>
      <c r="CB19" s="374"/>
      <c r="CC19" s="374"/>
      <c r="CD19" s="374"/>
      <c r="CE19" s="374"/>
      <c r="CF19" s="374"/>
      <c r="CG19" s="374"/>
      <c r="CH19" s="374"/>
      <c r="CI19" s="389"/>
      <c r="CJ19"/>
    </row>
    <row r="20" spans="3:88" ht="15">
      <c r="BX20" s="390"/>
      <c r="BY20" s="381"/>
      <c r="BZ20" s="391" t="s">
        <v>216</v>
      </c>
      <c r="CA20" s="391" t="s">
        <v>217</v>
      </c>
      <c r="CB20" s="391" t="s">
        <v>218</v>
      </c>
      <c r="CC20" s="391" t="s">
        <v>219</v>
      </c>
      <c r="CD20" s="391" t="s">
        <v>354</v>
      </c>
      <c r="CE20" s="391" t="s">
        <v>355</v>
      </c>
      <c r="CF20" s="391" t="s">
        <v>356</v>
      </c>
      <c r="CG20" s="391" t="s">
        <v>357</v>
      </c>
      <c r="CH20" s="374"/>
      <c r="CI20" s="389"/>
      <c r="CJ20"/>
    </row>
    <row r="21" spans="3:88" ht="15">
      <c r="BX21" s="380"/>
      <c r="BY21" s="374"/>
      <c r="BZ21" s="392">
        <f>CI8</f>
        <v>3.31540037508013</v>
      </c>
      <c r="CA21" s="392">
        <f t="shared" ref="CA21:CG21" si="0">CJ8</f>
        <v>3.3292835392878999</v>
      </c>
      <c r="CB21" s="392">
        <f t="shared" si="0"/>
        <v>3.34803178972642</v>
      </c>
      <c r="CC21" s="392">
        <f t="shared" si="0"/>
        <v>3.3673825941733302</v>
      </c>
      <c r="CD21" s="392">
        <f t="shared" si="0"/>
        <v>3.38833435878575</v>
      </c>
      <c r="CE21" s="392">
        <f t="shared" si="0"/>
        <v>3.4096488246484</v>
      </c>
      <c r="CF21" s="392">
        <f t="shared" si="0"/>
        <v>3.4302167440242401</v>
      </c>
      <c r="CG21" s="392">
        <f t="shared" si="0"/>
        <v>3.45145754963055</v>
      </c>
      <c r="CH21" s="374"/>
      <c r="CI21" s="388">
        <f>AVERAGE(BZ21:CG21)</f>
        <v>3.3799694719195901</v>
      </c>
      <c r="CJ21"/>
    </row>
    <row r="22" spans="3:88" ht="15">
      <c r="BX22" s="380"/>
      <c r="BY22" s="374"/>
      <c r="BZ22" s="374"/>
      <c r="CA22" s="374"/>
      <c r="CB22" s="374"/>
      <c r="CC22" s="374"/>
      <c r="CD22" s="374"/>
      <c r="CE22" s="374"/>
      <c r="CF22" s="374"/>
      <c r="CG22" s="374"/>
      <c r="CH22" s="374"/>
      <c r="CI22" s="389"/>
      <c r="CJ22"/>
    </row>
    <row r="23" spans="3:88" ht="15">
      <c r="BX23" s="380"/>
      <c r="BY23" s="374"/>
      <c r="BZ23" s="374"/>
      <c r="CA23" s="374"/>
      <c r="CB23" s="374"/>
      <c r="CC23" s="374"/>
      <c r="CD23" s="374"/>
      <c r="CE23" s="374"/>
      <c r="CF23" s="374"/>
      <c r="CG23" s="374"/>
      <c r="CH23" s="393" t="s">
        <v>232</v>
      </c>
      <c r="CI23" s="394">
        <f>(CI21-CI17)/CI17</f>
        <v>2.2565678391648442E-2</v>
      </c>
      <c r="CJ23"/>
    </row>
    <row r="24" spans="3:88" ht="15">
      <c r="BX24" s="395"/>
      <c r="BY24" s="396"/>
      <c r="BZ24" s="396"/>
      <c r="CA24" s="396"/>
      <c r="CB24" s="396"/>
      <c r="CC24" s="396"/>
      <c r="CD24" s="396"/>
      <c r="CE24" s="396"/>
      <c r="CF24" s="396"/>
      <c r="CG24" s="396"/>
      <c r="CH24" s="396"/>
      <c r="CI24" s="397"/>
      <c r="CJ24"/>
    </row>
  </sheetData>
  <mergeCells count="2">
    <mergeCell ref="A1:B1"/>
    <mergeCell ref="BX19:BZ19"/>
  </mergeCells>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913A3-C8D8-4E3A-90ED-78EEBF8764BE}">
  <sheetPr>
    <pageSetUpPr fitToPage="1"/>
  </sheetPr>
  <dimension ref="B1:J40"/>
  <sheetViews>
    <sheetView topLeftCell="A6" zoomScale="90" zoomScaleNormal="90" workbookViewId="0">
      <selection activeCell="CM16" sqref="CM16"/>
    </sheetView>
  </sheetViews>
  <sheetFormatPr defaultColWidth="9.85546875" defaultRowHeight="15"/>
  <cols>
    <col min="1" max="1" width="5.7109375" style="116" customWidth="1"/>
    <col min="2" max="2" width="59.5703125" style="116" customWidth="1"/>
    <col min="3" max="3" width="24.7109375" style="116" customWidth="1"/>
    <col min="4" max="5" width="15" style="116" hidden="1" customWidth="1"/>
    <col min="6" max="6" width="58.5703125" style="116" customWidth="1"/>
    <col min="7" max="7" width="63.7109375" style="117" customWidth="1"/>
    <col min="8" max="8" width="15" style="116" hidden="1" customWidth="1"/>
    <col min="9" max="9" width="0" style="116" hidden="1" customWidth="1"/>
    <col min="10" max="10" width="11.28515625" style="116" hidden="1" customWidth="1"/>
    <col min="11" max="11" width="0" style="116" hidden="1" customWidth="1"/>
    <col min="12" max="16384" width="9.85546875" style="116"/>
  </cols>
  <sheetData>
    <row r="1" spans="2:10" ht="21">
      <c r="B1" s="113"/>
      <c r="C1" s="114" t="s">
        <v>104</v>
      </c>
      <c r="D1" s="114" t="s">
        <v>104</v>
      </c>
      <c r="E1" s="115"/>
    </row>
    <row r="2" spans="2:10" ht="21">
      <c r="C2" s="118">
        <v>2021</v>
      </c>
      <c r="D2" s="119" t="s">
        <v>105</v>
      </c>
      <c r="E2" s="120"/>
    </row>
    <row r="3" spans="2:10" ht="21">
      <c r="B3" s="121"/>
      <c r="C3" s="119" t="s">
        <v>106</v>
      </c>
      <c r="D3" s="119" t="s">
        <v>106</v>
      </c>
      <c r="E3" s="119"/>
      <c r="F3" s="122"/>
      <c r="G3" s="123"/>
    </row>
    <row r="4" spans="2:10" ht="19.350000000000001" customHeight="1" thickBot="1">
      <c r="B4" s="124" t="s">
        <v>30</v>
      </c>
      <c r="C4" s="125" t="s">
        <v>107</v>
      </c>
      <c r="D4" s="126" t="s">
        <v>31</v>
      </c>
      <c r="E4" s="126" t="s">
        <v>108</v>
      </c>
      <c r="F4" s="124" t="s">
        <v>32</v>
      </c>
      <c r="G4" s="127" t="s">
        <v>33</v>
      </c>
      <c r="H4" s="120" t="s">
        <v>34</v>
      </c>
      <c r="J4" s="116" t="s">
        <v>35</v>
      </c>
    </row>
    <row r="5" spans="2:10" ht="31.35" customHeight="1">
      <c r="B5" s="128" t="s">
        <v>36</v>
      </c>
      <c r="C5" s="129">
        <v>18.72</v>
      </c>
      <c r="D5" s="129">
        <v>15.48</v>
      </c>
      <c r="E5" s="130"/>
      <c r="F5" s="502" t="s">
        <v>109</v>
      </c>
      <c r="G5" s="504" t="s">
        <v>38</v>
      </c>
      <c r="H5" s="131">
        <f>H6/2080</f>
        <v>15.480288461538462</v>
      </c>
      <c r="J5" s="132">
        <f>C5-H5</f>
        <v>3.2397115384615365</v>
      </c>
    </row>
    <row r="6" spans="2:10" ht="31.35" customHeight="1" thickBot="1">
      <c r="B6" s="133" t="s">
        <v>39</v>
      </c>
      <c r="C6" s="134">
        <f>C5*2080</f>
        <v>38937.599999999999</v>
      </c>
      <c r="D6" s="134">
        <f>D5*2080</f>
        <v>32198.400000000001</v>
      </c>
      <c r="E6" s="135">
        <f>(C6-D6)/D6</f>
        <v>0.20930232558139525</v>
      </c>
      <c r="F6" s="503"/>
      <c r="G6" s="505"/>
      <c r="H6" s="136">
        <v>32199</v>
      </c>
      <c r="J6" s="132"/>
    </row>
    <row r="7" spans="2:10" ht="21">
      <c r="B7" s="128" t="s">
        <v>40</v>
      </c>
      <c r="C7" s="129">
        <v>23.415800000000001</v>
      </c>
      <c r="D7" s="129">
        <v>19.96</v>
      </c>
      <c r="E7" s="130"/>
      <c r="F7" s="137" t="s">
        <v>41</v>
      </c>
      <c r="G7" s="504" t="s">
        <v>42</v>
      </c>
      <c r="H7" s="131">
        <f>H8/2080</f>
        <v>18.400480769230768</v>
      </c>
      <c r="J7" s="132">
        <f>C7-H7</f>
        <v>5.0153192307692329</v>
      </c>
    </row>
    <row r="8" spans="2:10" ht="21.75" thickBot="1">
      <c r="B8" s="138" t="s">
        <v>43</v>
      </c>
      <c r="C8" s="139">
        <f>C7*2080</f>
        <v>48704.864000000001</v>
      </c>
      <c r="D8" s="139">
        <f>D7*2080</f>
        <v>41516.800000000003</v>
      </c>
      <c r="E8" s="140">
        <f>(C8-D8)/D8</f>
        <v>0.17313627254509012</v>
      </c>
      <c r="F8" s="122" t="s">
        <v>110</v>
      </c>
      <c r="G8" s="506"/>
      <c r="H8" s="136">
        <v>38273</v>
      </c>
      <c r="J8" s="132"/>
    </row>
    <row r="9" spans="2:10" ht="21">
      <c r="B9" s="128" t="s">
        <v>44</v>
      </c>
      <c r="C9" s="129">
        <v>17.97</v>
      </c>
      <c r="D9" s="129">
        <v>15.53</v>
      </c>
      <c r="E9" s="130"/>
      <c r="F9" s="137"/>
      <c r="G9" s="504" t="s">
        <v>45</v>
      </c>
      <c r="H9" s="131">
        <f>H10/2080</f>
        <v>20.43028846153846</v>
      </c>
      <c r="J9" s="141">
        <f>C9-H9</f>
        <v>-2.460288461538461</v>
      </c>
    </row>
    <row r="10" spans="2:10" ht="21.75" thickBot="1">
      <c r="B10" s="133" t="s">
        <v>46</v>
      </c>
      <c r="C10" s="134">
        <f>C9*2080</f>
        <v>37377.599999999999</v>
      </c>
      <c r="D10" s="134">
        <f>D9*2080</f>
        <v>32302.399999999998</v>
      </c>
      <c r="E10" s="135">
        <f>(C10-D10)/D10</f>
        <v>0.15711526078557633</v>
      </c>
      <c r="F10" s="142"/>
      <c r="G10" s="505"/>
      <c r="H10" s="136">
        <v>42495</v>
      </c>
      <c r="J10" s="132"/>
    </row>
    <row r="11" spans="2:10" ht="21">
      <c r="B11" s="128" t="s">
        <v>47</v>
      </c>
      <c r="C11" s="129">
        <v>23.67</v>
      </c>
      <c r="D11" s="129">
        <v>21.14</v>
      </c>
      <c r="E11" s="130"/>
      <c r="F11" s="137" t="s">
        <v>48</v>
      </c>
      <c r="G11" s="504" t="s">
        <v>49</v>
      </c>
      <c r="H11" s="500" t="s">
        <v>50</v>
      </c>
      <c r="J11" s="132"/>
    </row>
    <row r="12" spans="2:10" ht="21.75" thickBot="1">
      <c r="B12" s="138" t="s">
        <v>51</v>
      </c>
      <c r="C12" s="139">
        <f>C11*2080</f>
        <v>49233.600000000006</v>
      </c>
      <c r="D12" s="139">
        <f>D11*2080</f>
        <v>43971.200000000004</v>
      </c>
      <c r="E12" s="140">
        <f>(C12-D12)/D12</f>
        <v>0.11967833491012302</v>
      </c>
      <c r="F12" s="122" t="s">
        <v>52</v>
      </c>
      <c r="G12" s="506"/>
      <c r="H12" s="501"/>
      <c r="J12" s="132"/>
    </row>
    <row r="13" spans="2:10" ht="42">
      <c r="B13" s="143" t="s">
        <v>53</v>
      </c>
      <c r="C13" s="129">
        <v>28.445</v>
      </c>
      <c r="D13" s="129">
        <v>25.32</v>
      </c>
      <c r="E13" s="130"/>
      <c r="F13" s="137" t="s">
        <v>54</v>
      </c>
      <c r="G13" s="504" t="s">
        <v>55</v>
      </c>
      <c r="H13" s="131">
        <f>H14/2080</f>
        <v>19.703365384615385</v>
      </c>
      <c r="J13" s="132">
        <f>C13-H13</f>
        <v>8.7416346153846156</v>
      </c>
    </row>
    <row r="14" spans="2:10" ht="42.75" thickBot="1">
      <c r="B14" s="144" t="s">
        <v>56</v>
      </c>
      <c r="C14" s="134">
        <f>C13*2080</f>
        <v>59165.599999999999</v>
      </c>
      <c r="D14" s="134">
        <f>D13*2080</f>
        <v>52665.599999999999</v>
      </c>
      <c r="E14" s="135">
        <f>(C14-D14)/D14</f>
        <v>0.12342022116903634</v>
      </c>
      <c r="F14" s="142" t="s">
        <v>57</v>
      </c>
      <c r="G14" s="505"/>
      <c r="H14" s="136">
        <v>40983</v>
      </c>
      <c r="J14" s="132"/>
    </row>
    <row r="15" spans="2:10" ht="21">
      <c r="B15" s="128" t="s">
        <v>58</v>
      </c>
      <c r="C15" s="129">
        <v>34.2425</v>
      </c>
      <c r="D15" s="129">
        <v>29.29</v>
      </c>
      <c r="E15" s="130"/>
      <c r="F15" s="137" t="s">
        <v>59</v>
      </c>
      <c r="G15" s="504" t="s">
        <v>60</v>
      </c>
      <c r="H15" s="131">
        <f>H16/2080</f>
        <v>27.190865384615385</v>
      </c>
      <c r="J15" s="132">
        <f>C15-H15</f>
        <v>7.0516346153846143</v>
      </c>
    </row>
    <row r="16" spans="2:10" ht="21.75" thickBot="1">
      <c r="B16" s="133" t="s">
        <v>61</v>
      </c>
      <c r="C16" s="134">
        <f>C15*2080</f>
        <v>71224.399999999994</v>
      </c>
      <c r="D16" s="134">
        <f>D15*2080</f>
        <v>60923.199999999997</v>
      </c>
      <c r="E16" s="135">
        <f>(C16-D16)/D16</f>
        <v>0.16908501194947076</v>
      </c>
      <c r="F16" s="142"/>
      <c r="G16" s="505"/>
      <c r="H16" s="136">
        <v>56557</v>
      </c>
      <c r="J16" s="132"/>
    </row>
    <row r="17" spans="2:10" ht="21">
      <c r="B17" s="138" t="s">
        <v>111</v>
      </c>
      <c r="C17" s="145">
        <v>34.615499999999997</v>
      </c>
      <c r="D17" s="139" t="s">
        <v>50</v>
      </c>
      <c r="E17" s="146"/>
      <c r="F17" s="122" t="s">
        <v>112</v>
      </c>
      <c r="G17" s="147" t="s">
        <v>113</v>
      </c>
      <c r="H17" s="148"/>
      <c r="J17" s="132"/>
    </row>
    <row r="18" spans="2:10" ht="21.75" thickBot="1">
      <c r="B18" s="138" t="s">
        <v>114</v>
      </c>
      <c r="C18" s="139">
        <f>C17*2080</f>
        <v>72000.239999999991</v>
      </c>
      <c r="D18" s="139" t="s">
        <v>50</v>
      </c>
      <c r="E18" s="146"/>
      <c r="F18" s="122" t="s">
        <v>115</v>
      </c>
      <c r="G18" s="147"/>
      <c r="H18" s="148"/>
      <c r="J18" s="132"/>
    </row>
    <row r="19" spans="2:10" ht="21">
      <c r="B19" s="128" t="s">
        <v>343</v>
      </c>
      <c r="C19" s="129">
        <v>42.14</v>
      </c>
      <c r="D19" s="129">
        <v>40.06</v>
      </c>
      <c r="E19" s="130"/>
      <c r="F19" s="507" t="s">
        <v>63</v>
      </c>
      <c r="G19" s="504" t="s">
        <v>64</v>
      </c>
      <c r="H19" s="131">
        <f>H20/2080</f>
        <v>33.217788461538461</v>
      </c>
      <c r="J19" s="132">
        <f>C19-H19</f>
        <v>8.9222115384615392</v>
      </c>
    </row>
    <row r="20" spans="2:10" ht="21.75" thickBot="1">
      <c r="B20" s="133" t="s">
        <v>344</v>
      </c>
      <c r="C20" s="134">
        <f>C19*2080</f>
        <v>87651.199999999997</v>
      </c>
      <c r="D20" s="134">
        <f>D19*2080</f>
        <v>83324.800000000003</v>
      </c>
      <c r="E20" s="135">
        <f>(C20-D20)/D20</f>
        <v>5.1922116824762783E-2</v>
      </c>
      <c r="F20" s="508"/>
      <c r="G20" s="505"/>
      <c r="H20" s="136">
        <v>69093</v>
      </c>
      <c r="J20" s="132"/>
    </row>
    <row r="21" spans="2:10" ht="21">
      <c r="B21" s="128" t="s">
        <v>66</v>
      </c>
      <c r="C21" s="129">
        <v>28.94</v>
      </c>
      <c r="D21" s="129">
        <v>27.62</v>
      </c>
      <c r="E21" s="130"/>
      <c r="F21" s="137"/>
      <c r="G21" s="504" t="s">
        <v>67</v>
      </c>
      <c r="H21" s="131">
        <f>H22/2080</f>
        <v>25.143750000000001</v>
      </c>
      <c r="J21" s="132">
        <f>C21-H21</f>
        <v>3.7962500000000006</v>
      </c>
    </row>
    <row r="22" spans="2:10" ht="21.75" thickBot="1">
      <c r="B22" s="133" t="s">
        <v>68</v>
      </c>
      <c r="C22" s="134">
        <f>C21*2080</f>
        <v>60195.200000000004</v>
      </c>
      <c r="D22" s="134">
        <f>D21*2080</f>
        <v>57449.599999999999</v>
      </c>
      <c r="E22" s="135">
        <f>(C22-D22)/D22</f>
        <v>4.7791455467052962E-2</v>
      </c>
      <c r="F22" s="142"/>
      <c r="G22" s="505"/>
      <c r="H22" s="136">
        <v>52299</v>
      </c>
      <c r="J22" s="132"/>
    </row>
    <row r="23" spans="2:10" ht="21">
      <c r="B23" s="128" t="s">
        <v>69</v>
      </c>
      <c r="C23" s="129">
        <v>45.65</v>
      </c>
      <c r="D23" s="129">
        <v>41.76</v>
      </c>
      <c r="E23" s="130"/>
      <c r="F23" s="137"/>
      <c r="G23" s="504" t="s">
        <v>70</v>
      </c>
      <c r="H23" s="149">
        <f>H24/2080</f>
        <v>33.460576923076921</v>
      </c>
      <c r="J23" s="132">
        <f>C23-H23</f>
        <v>12.189423076923077</v>
      </c>
    </row>
    <row r="24" spans="2:10" ht="21.75" thickBot="1">
      <c r="B24" s="133" t="s">
        <v>71</v>
      </c>
      <c r="C24" s="134">
        <f>C23*2080</f>
        <v>94952</v>
      </c>
      <c r="D24" s="134">
        <f>D23*2080</f>
        <v>86860.800000000003</v>
      </c>
      <c r="E24" s="135">
        <f>(C24-D24)/D24</f>
        <v>9.315134099616855E-2</v>
      </c>
      <c r="F24" s="142"/>
      <c r="G24" s="505"/>
      <c r="H24" s="136">
        <v>69598</v>
      </c>
      <c r="J24" s="132"/>
    </row>
    <row r="25" spans="2:10" ht="21">
      <c r="B25" s="128" t="s">
        <v>72</v>
      </c>
      <c r="C25" s="129">
        <v>61.62</v>
      </c>
      <c r="D25" s="129">
        <v>57.41</v>
      </c>
      <c r="E25" s="130"/>
      <c r="F25" s="137"/>
      <c r="G25" s="504" t="s">
        <v>73</v>
      </c>
      <c r="H25" s="131">
        <f>H26/2080</f>
        <v>48.354326923076925</v>
      </c>
      <c r="J25" s="132">
        <f>C25-H25</f>
        <v>13.265673076923072</v>
      </c>
    </row>
    <row r="26" spans="2:10" ht="21.75" thickBot="1">
      <c r="B26" s="133" t="s">
        <v>74</v>
      </c>
      <c r="C26" s="134">
        <f>C25*2080</f>
        <v>128169.59999999999</v>
      </c>
      <c r="D26" s="134">
        <f>D25*2080</f>
        <v>119412.79999999999</v>
      </c>
      <c r="E26" s="135">
        <f>(C26-D26)/D26</f>
        <v>7.3332172095453785E-2</v>
      </c>
      <c r="F26" s="142"/>
      <c r="G26" s="505"/>
      <c r="H26" s="136">
        <v>100577</v>
      </c>
      <c r="J26" s="132"/>
    </row>
    <row r="27" spans="2:10" ht="21">
      <c r="B27" s="122"/>
      <c r="C27" s="122"/>
      <c r="D27" s="122"/>
      <c r="E27" s="122"/>
      <c r="F27" s="122"/>
      <c r="G27" s="123"/>
    </row>
    <row r="28" spans="2:10" ht="37.5">
      <c r="B28" s="150" t="s">
        <v>116</v>
      </c>
      <c r="C28" s="151">
        <f>C6</f>
        <v>38937.599999999999</v>
      </c>
      <c r="D28" s="152"/>
      <c r="E28" s="152"/>
      <c r="F28" s="152"/>
      <c r="G28" s="153"/>
    </row>
    <row r="29" spans="2:10" ht="18.75">
      <c r="B29" s="152"/>
      <c r="C29" s="152"/>
      <c r="D29" s="152"/>
      <c r="E29" s="152"/>
      <c r="F29" s="152"/>
      <c r="G29" s="153"/>
    </row>
    <row r="30" spans="2:10" ht="18.75">
      <c r="B30" s="152"/>
      <c r="C30" s="152"/>
      <c r="D30" s="152"/>
      <c r="E30" s="152"/>
      <c r="F30" s="152"/>
      <c r="G30" s="153"/>
    </row>
    <row r="31" spans="2:10" ht="18.75">
      <c r="B31" s="154" t="s">
        <v>117</v>
      </c>
      <c r="C31" s="155">
        <v>0.2422</v>
      </c>
      <c r="D31" s="152"/>
      <c r="E31" s="152"/>
      <c r="F31" s="152" t="s">
        <v>118</v>
      </c>
      <c r="G31" s="153"/>
    </row>
    <row r="32" spans="2:10" ht="75">
      <c r="B32" s="154"/>
      <c r="C32" s="152"/>
      <c r="D32" s="152"/>
      <c r="E32" s="152"/>
      <c r="F32" s="153" t="s">
        <v>119</v>
      </c>
      <c r="G32" s="153"/>
    </row>
    <row r="33" spans="2:7" ht="18.75">
      <c r="B33" s="152"/>
      <c r="C33" s="152"/>
      <c r="D33" s="152"/>
      <c r="E33" s="152"/>
      <c r="F33" s="152"/>
      <c r="G33" s="153"/>
    </row>
    <row r="34" spans="2:7" ht="18.75">
      <c r="B34" s="154" t="s">
        <v>120</v>
      </c>
      <c r="C34" s="156">
        <v>0.12</v>
      </c>
      <c r="D34" s="152"/>
      <c r="E34" s="152"/>
      <c r="F34" s="152" t="s">
        <v>121</v>
      </c>
      <c r="G34" s="153"/>
    </row>
    <row r="36" spans="2:7" ht="18.75">
      <c r="B36" s="154" t="s">
        <v>12</v>
      </c>
      <c r="C36" s="155">
        <f>CAF!CI23</f>
        <v>1.8521849532574713E-2</v>
      </c>
      <c r="D36" s="152"/>
      <c r="E36" s="152"/>
      <c r="F36" s="152" t="s">
        <v>122</v>
      </c>
    </row>
    <row r="38" spans="2:7" s="152" customFormat="1" ht="18.75">
      <c r="B38" s="154"/>
      <c r="C38" s="348"/>
      <c r="E38" s="153"/>
      <c r="G38" s="153"/>
    </row>
    <row r="39" spans="2:7" s="152" customFormat="1" ht="18.75">
      <c r="B39" s="154"/>
      <c r="C39" s="348"/>
      <c r="E39" s="153"/>
      <c r="G39" s="153"/>
    </row>
    <row r="40" spans="2:7" s="152" customFormat="1" ht="18.75">
      <c r="B40" s="154"/>
      <c r="C40" s="348"/>
      <c r="E40" s="153"/>
      <c r="G40" s="153"/>
    </row>
  </sheetData>
  <mergeCells count="13">
    <mergeCell ref="G25:G26"/>
    <mergeCell ref="G13:G14"/>
    <mergeCell ref="G15:G16"/>
    <mergeCell ref="F19:F20"/>
    <mergeCell ref="G19:G20"/>
    <mergeCell ref="G21:G22"/>
    <mergeCell ref="G23:G24"/>
    <mergeCell ref="H11:H12"/>
    <mergeCell ref="F5:F6"/>
    <mergeCell ref="G5:G6"/>
    <mergeCell ref="G7:G8"/>
    <mergeCell ref="G9:G10"/>
    <mergeCell ref="G11:G12"/>
  </mergeCells>
  <pageMargins left="0.25" right="0.25" top="0.25" bottom="0.25" header="0.05" footer="0.05"/>
  <pageSetup scale="57" fitToHeight="0"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topLeftCell="A10" zoomScale="70" zoomScaleNormal="70" workbookViewId="0">
      <selection activeCell="E13" sqref="E13"/>
    </sheetView>
  </sheetViews>
  <sheetFormatPr defaultRowHeight="15"/>
  <cols>
    <col min="1" max="1" width="5.5703125" customWidth="1"/>
    <col min="2" max="2" width="57.42578125" customWidth="1"/>
    <col min="3" max="3" width="16.28515625" customWidth="1"/>
    <col min="4" max="4" width="1.7109375" customWidth="1"/>
    <col min="5" max="5" width="50.5703125" customWidth="1"/>
    <col min="6" max="6" width="78.28515625" style="51" customWidth="1"/>
    <col min="7" max="7" width="14.7109375" hidden="1" customWidth="1"/>
    <col min="8" max="8" width="0" hidden="1" customWidth="1"/>
    <col min="9" max="10" width="11" hidden="1" customWidth="1"/>
  </cols>
  <sheetData>
    <row r="1" spans="2:9" ht="91.9" customHeight="1">
      <c r="B1" s="24"/>
      <c r="C1" s="25" t="s">
        <v>29</v>
      </c>
      <c r="D1" s="24"/>
      <c r="E1" s="24"/>
      <c r="F1" s="26"/>
    </row>
    <row r="2" spans="2:9" ht="19.5" thickBot="1">
      <c r="B2" s="27" t="s">
        <v>30</v>
      </c>
      <c r="C2" s="28" t="s">
        <v>31</v>
      </c>
      <c r="D2" s="24"/>
      <c r="E2" s="29" t="s">
        <v>32</v>
      </c>
      <c r="F2" s="30" t="s">
        <v>33</v>
      </c>
      <c r="G2" s="31" t="s">
        <v>34</v>
      </c>
      <c r="I2" t="s">
        <v>35</v>
      </c>
    </row>
    <row r="3" spans="2:9" ht="31.15" customHeight="1">
      <c r="B3" s="32" t="s">
        <v>36</v>
      </c>
      <c r="C3" s="33">
        <v>15.48</v>
      </c>
      <c r="D3" s="34"/>
      <c r="E3" s="516" t="s">
        <v>37</v>
      </c>
      <c r="F3" s="509" t="s">
        <v>38</v>
      </c>
      <c r="G3" s="35">
        <f>G4/2080</f>
        <v>15.480288461538462</v>
      </c>
      <c r="I3" s="36" t="e">
        <f>#REF!-G3</f>
        <v>#REF!</v>
      </c>
    </row>
    <row r="4" spans="2:9" ht="19.5" thickBot="1">
      <c r="B4" s="37" t="s">
        <v>39</v>
      </c>
      <c r="C4" s="38">
        <f>C3*2080</f>
        <v>32198.400000000001</v>
      </c>
      <c r="D4" s="24"/>
      <c r="E4" s="517"/>
      <c r="F4" s="510"/>
      <c r="G4" s="39">
        <v>32199</v>
      </c>
      <c r="I4" s="36"/>
    </row>
    <row r="5" spans="2:9" ht="18.75">
      <c r="B5" s="32" t="s">
        <v>40</v>
      </c>
      <c r="C5" s="33">
        <v>19.96</v>
      </c>
      <c r="D5" s="34"/>
      <c r="E5" s="40" t="s">
        <v>41</v>
      </c>
      <c r="F5" s="509" t="s">
        <v>42</v>
      </c>
      <c r="G5" s="35">
        <f>G6/2080</f>
        <v>18.400480769230768</v>
      </c>
      <c r="I5" s="36" t="e">
        <f>#REF!-G5</f>
        <v>#REF!</v>
      </c>
    </row>
    <row r="6" spans="2:9" ht="19.5" thickBot="1">
      <c r="B6" s="41" t="s">
        <v>43</v>
      </c>
      <c r="C6" s="42">
        <f>C5*2080</f>
        <v>41516.800000000003</v>
      </c>
      <c r="D6" s="43"/>
      <c r="E6" s="44"/>
      <c r="F6" s="510"/>
      <c r="G6" s="39">
        <v>38273</v>
      </c>
      <c r="I6" s="36"/>
    </row>
    <row r="7" spans="2:9" ht="18" customHeight="1">
      <c r="B7" s="32" t="s">
        <v>44</v>
      </c>
      <c r="C7" s="33">
        <v>15.53</v>
      </c>
      <c r="D7" s="34"/>
      <c r="E7" s="40"/>
      <c r="F7" s="509" t="s">
        <v>45</v>
      </c>
      <c r="G7" s="35">
        <f>G8/2080</f>
        <v>20.43028846153846</v>
      </c>
      <c r="I7" s="45" t="e">
        <f>#REF!-G7</f>
        <v>#REF!</v>
      </c>
    </row>
    <row r="8" spans="2:9" ht="19.5" thickBot="1">
      <c r="B8" s="41" t="s">
        <v>46</v>
      </c>
      <c r="C8" s="42">
        <f>C7*2080</f>
        <v>32302.399999999998</v>
      </c>
      <c r="D8" s="43"/>
      <c r="E8" s="44"/>
      <c r="F8" s="510"/>
      <c r="G8" s="39">
        <v>42495</v>
      </c>
      <c r="I8" s="36"/>
    </row>
    <row r="9" spans="2:9" ht="18.75">
      <c r="B9" s="32" t="s">
        <v>47</v>
      </c>
      <c r="C9" s="33">
        <v>21.14</v>
      </c>
      <c r="D9" s="34"/>
      <c r="E9" s="40" t="s">
        <v>48</v>
      </c>
      <c r="F9" s="509" t="s">
        <v>49</v>
      </c>
      <c r="G9" s="514" t="s">
        <v>50</v>
      </c>
      <c r="I9" s="36"/>
    </row>
    <row r="10" spans="2:9" ht="19.5" thickBot="1">
      <c r="B10" s="41" t="s">
        <v>51</v>
      </c>
      <c r="C10" s="42">
        <f>C9*2080</f>
        <v>43971.200000000004</v>
      </c>
      <c r="D10" s="43"/>
      <c r="E10" s="44" t="s">
        <v>52</v>
      </c>
      <c r="F10" s="510"/>
      <c r="G10" s="515"/>
      <c r="I10" s="36"/>
    </row>
    <row r="11" spans="2:9" ht="32.25">
      <c r="B11" s="46" t="s">
        <v>53</v>
      </c>
      <c r="C11" s="33">
        <v>25.32</v>
      </c>
      <c r="D11" s="34"/>
      <c r="E11" s="47" t="s">
        <v>54</v>
      </c>
      <c r="F11" s="511" t="s">
        <v>55</v>
      </c>
      <c r="G11" s="35">
        <f>G12/2080</f>
        <v>19.703365384615385</v>
      </c>
      <c r="I11" s="36" t="e">
        <f>#REF!-G11</f>
        <v>#REF!</v>
      </c>
    </row>
    <row r="12" spans="2:9" ht="33" thickBot="1">
      <c r="B12" s="46" t="s">
        <v>56</v>
      </c>
      <c r="C12" s="42">
        <f>C11*2080</f>
        <v>52665.599999999999</v>
      </c>
      <c r="D12" s="43"/>
      <c r="E12" s="44" t="s">
        <v>57</v>
      </c>
      <c r="F12" s="510"/>
      <c r="G12" s="39">
        <v>40983</v>
      </c>
      <c r="I12" s="36"/>
    </row>
    <row r="13" spans="2:9" ht="18.75">
      <c r="B13" s="32" t="s">
        <v>58</v>
      </c>
      <c r="C13" s="33">
        <v>29.29</v>
      </c>
      <c r="D13" s="34"/>
      <c r="E13" s="40" t="s">
        <v>59</v>
      </c>
      <c r="F13" s="509" t="s">
        <v>60</v>
      </c>
      <c r="G13" s="35">
        <f>G14/2080</f>
        <v>27.190865384615385</v>
      </c>
      <c r="I13" s="36" t="e">
        <f>#REF!-G13</f>
        <v>#REF!</v>
      </c>
    </row>
    <row r="14" spans="2:9" ht="19.5" thickBot="1">
      <c r="B14" s="41" t="s">
        <v>61</v>
      </c>
      <c r="C14" s="42">
        <f>C13*2080</f>
        <v>60923.199999999997</v>
      </c>
      <c r="D14" s="43"/>
      <c r="E14" s="44"/>
      <c r="F14" s="510"/>
      <c r="G14" s="39">
        <v>56557</v>
      </c>
      <c r="I14" s="36"/>
    </row>
    <row r="15" spans="2:9" ht="18" customHeight="1">
      <c r="B15" s="32" t="s">
        <v>62</v>
      </c>
      <c r="C15" s="33">
        <v>40.06</v>
      </c>
      <c r="D15" s="34"/>
      <c r="E15" s="512" t="s">
        <v>63</v>
      </c>
      <c r="F15" s="509" t="s">
        <v>64</v>
      </c>
      <c r="G15" s="35">
        <f>G16/2080</f>
        <v>33.217788461538461</v>
      </c>
      <c r="I15" s="36" t="e">
        <f>#REF!-G15</f>
        <v>#REF!</v>
      </c>
    </row>
    <row r="16" spans="2:9" ht="19.5" thickBot="1">
      <c r="B16" s="41" t="s">
        <v>65</v>
      </c>
      <c r="C16" s="42">
        <f>C15*2080</f>
        <v>83324.800000000003</v>
      </c>
      <c r="D16" s="43"/>
      <c r="E16" s="513"/>
      <c r="F16" s="510"/>
      <c r="G16" s="39">
        <v>69093</v>
      </c>
      <c r="I16" s="36"/>
    </row>
    <row r="17" spans="2:9" ht="18" customHeight="1">
      <c r="B17" s="32" t="s">
        <v>66</v>
      </c>
      <c r="C17" s="33">
        <v>27.62</v>
      </c>
      <c r="D17" s="34"/>
      <c r="E17" s="40"/>
      <c r="F17" s="509" t="s">
        <v>67</v>
      </c>
      <c r="G17" s="35">
        <f>G18/2080</f>
        <v>25.143750000000001</v>
      </c>
      <c r="I17" s="36" t="e">
        <f>#REF!-G17</f>
        <v>#REF!</v>
      </c>
    </row>
    <row r="18" spans="2:9" ht="19.5" thickBot="1">
      <c r="B18" s="41" t="s">
        <v>68</v>
      </c>
      <c r="C18" s="42">
        <f>C17*2080</f>
        <v>57449.599999999999</v>
      </c>
      <c r="D18" s="43"/>
      <c r="E18" s="44"/>
      <c r="F18" s="510"/>
      <c r="G18" s="39">
        <v>52299</v>
      </c>
      <c r="I18" s="36"/>
    </row>
    <row r="19" spans="2:9" ht="18" customHeight="1">
      <c r="B19" s="32" t="s">
        <v>69</v>
      </c>
      <c r="C19" s="33">
        <v>41.76</v>
      </c>
      <c r="D19" s="34"/>
      <c r="E19" s="40"/>
      <c r="F19" s="509" t="s">
        <v>70</v>
      </c>
      <c r="G19" s="48">
        <f>G20/2080</f>
        <v>33.460576923076921</v>
      </c>
      <c r="I19" s="36" t="e">
        <f>#REF!-G19</f>
        <v>#REF!</v>
      </c>
    </row>
    <row r="20" spans="2:9" ht="19.5" thickBot="1">
      <c r="B20" s="41" t="s">
        <v>71</v>
      </c>
      <c r="C20" s="42">
        <f>C19*2080</f>
        <v>86860.800000000003</v>
      </c>
      <c r="D20" s="43"/>
      <c r="E20" s="44"/>
      <c r="F20" s="510"/>
      <c r="G20" s="39">
        <v>69598</v>
      </c>
      <c r="I20" s="36"/>
    </row>
    <row r="21" spans="2:9" ht="18" customHeight="1">
      <c r="B21" s="32" t="s">
        <v>72</v>
      </c>
      <c r="C21" s="33">
        <v>57.41</v>
      </c>
      <c r="D21" s="34"/>
      <c r="E21" s="40"/>
      <c r="F21" s="509" t="s">
        <v>73</v>
      </c>
      <c r="G21" s="35">
        <f>G22/2080</f>
        <v>48.354326923076925</v>
      </c>
      <c r="I21" s="36" t="e">
        <f>#REF!-G21</f>
        <v>#REF!</v>
      </c>
    </row>
    <row r="22" spans="2:9" ht="19.5" thickBot="1">
      <c r="B22" s="41" t="s">
        <v>74</v>
      </c>
      <c r="C22" s="42">
        <f>C21*2080</f>
        <v>119412.79999999999</v>
      </c>
      <c r="D22" s="43"/>
      <c r="E22" s="44"/>
      <c r="F22" s="510"/>
      <c r="G22" s="39">
        <v>100577</v>
      </c>
      <c r="I22" s="36"/>
    </row>
    <row r="23" spans="2:9" ht="18.75">
      <c r="B23" s="24"/>
      <c r="C23" s="24"/>
      <c r="D23" s="24"/>
      <c r="E23" s="24"/>
      <c r="F23" s="26"/>
    </row>
    <row r="24" spans="2:9" ht="18.75">
      <c r="B24" s="24"/>
      <c r="C24" s="24"/>
      <c r="D24" s="24"/>
      <c r="E24" s="24"/>
      <c r="F24" s="26"/>
    </row>
    <row r="25" spans="2:9" ht="18.75">
      <c r="B25" s="24"/>
      <c r="C25" s="24"/>
      <c r="D25" s="24"/>
      <c r="E25" s="24"/>
      <c r="F25" s="26"/>
    </row>
    <row r="26" spans="2:9" ht="56.25">
      <c r="B26" s="26" t="s">
        <v>75</v>
      </c>
      <c r="C26" s="49">
        <v>29640</v>
      </c>
      <c r="D26" s="24"/>
      <c r="E26" s="24" t="s">
        <v>76</v>
      </c>
      <c r="F26" s="26"/>
    </row>
    <row r="27" spans="2:9" ht="18.75">
      <c r="B27" s="24"/>
      <c r="C27" s="24"/>
      <c r="D27" s="24"/>
      <c r="E27" s="24"/>
      <c r="F27" s="26"/>
    </row>
    <row r="28" spans="2:9" ht="18.75">
      <c r="B28" s="24"/>
      <c r="C28" s="24"/>
      <c r="D28" s="24"/>
      <c r="E28" s="24"/>
      <c r="F28" s="26"/>
    </row>
    <row r="29" spans="2:9" ht="18.75">
      <c r="B29" s="24"/>
      <c r="C29" s="24"/>
      <c r="D29" s="24"/>
      <c r="E29" s="24"/>
      <c r="F29" s="26"/>
    </row>
    <row r="30" spans="2:9" ht="18.75">
      <c r="B30" s="24" t="s">
        <v>77</v>
      </c>
      <c r="C30" s="50">
        <v>0.224</v>
      </c>
      <c r="D30" s="24"/>
      <c r="E30" s="47" t="s">
        <v>78</v>
      </c>
      <c r="F30" s="26"/>
    </row>
    <row r="31" spans="2:9" ht="18.75">
      <c r="B31" s="24" t="s">
        <v>79</v>
      </c>
      <c r="C31" s="50">
        <v>3.7000000000000002E-3</v>
      </c>
      <c r="D31" s="24"/>
      <c r="E31" s="24"/>
      <c r="F31" s="26"/>
    </row>
    <row r="32" spans="2:9" ht="18.75">
      <c r="B32" s="24" t="s">
        <v>12</v>
      </c>
      <c r="C32" s="50">
        <f>'[23]Sp 2020 CAF'!BY23</f>
        <v>2.3997532813331963E-2</v>
      </c>
      <c r="D32" s="24"/>
      <c r="E32" s="24" t="s">
        <v>80</v>
      </c>
      <c r="F32" s="26"/>
    </row>
    <row r="33" spans="2:6" ht="18.75">
      <c r="B33" s="24"/>
      <c r="C33" s="24"/>
      <c r="D33" s="24"/>
      <c r="E33" s="24"/>
      <c r="F33" s="26"/>
    </row>
  </sheetData>
  <mergeCells count="13">
    <mergeCell ref="G9:G10"/>
    <mergeCell ref="E3:E4"/>
    <mergeCell ref="F3:F4"/>
    <mergeCell ref="F5:F6"/>
    <mergeCell ref="F7:F8"/>
    <mergeCell ref="F9:F10"/>
    <mergeCell ref="F21:F22"/>
    <mergeCell ref="F11:F12"/>
    <mergeCell ref="F13:F14"/>
    <mergeCell ref="E15:E16"/>
    <mergeCell ref="F15:F16"/>
    <mergeCell ref="F17:F18"/>
    <mergeCell ref="F19:F20"/>
  </mergeCells>
  <pageMargins left="0.7" right="0.7" top="0.75" bottom="0.75" header="0.3" footer="0.3"/>
  <pageSetup scale="67"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E2DE-38AF-41BD-B722-B93E6BC69DD6}">
  <dimension ref="A1:DF45"/>
  <sheetViews>
    <sheetView workbookViewId="0">
      <selection activeCell="CB29" sqref="CB29"/>
    </sheetView>
  </sheetViews>
  <sheetFormatPr defaultRowHeight="15"/>
  <cols>
    <col min="1" max="1" width="38.42578125" customWidth="1"/>
    <col min="2" max="2" width="12.85546875" style="391" customWidth="1"/>
    <col min="3" max="74" width="7.7109375" hidden="1" customWidth="1"/>
    <col min="75" max="82" width="7.7109375" customWidth="1"/>
    <col min="99" max="110" width="9.140625" hidden="1" customWidth="1"/>
    <col min="111" max="111" width="6.5703125" customWidth="1"/>
  </cols>
  <sheetData>
    <row r="1" spans="1:110" ht="18">
      <c r="A1" s="496" t="s">
        <v>123</v>
      </c>
      <c r="B1" s="497"/>
    </row>
    <row r="2" spans="1:110" ht="15.75">
      <c r="A2" s="398" t="s">
        <v>358</v>
      </c>
      <c r="B2" s="399"/>
    </row>
    <row r="3" spans="1:110" ht="15.75" thickBot="1">
      <c r="A3" s="400" t="s">
        <v>125</v>
      </c>
      <c r="B3" s="401"/>
    </row>
    <row r="6" spans="1:110">
      <c r="CC6" s="402" t="s">
        <v>129</v>
      </c>
      <c r="CD6" s="402" t="s">
        <v>129</v>
      </c>
      <c r="CE6" s="402" t="s">
        <v>129</v>
      </c>
      <c r="CF6" s="402" t="s">
        <v>129</v>
      </c>
      <c r="CG6" s="403" t="s">
        <v>130</v>
      </c>
      <c r="CH6" s="403" t="s">
        <v>130</v>
      </c>
      <c r="CI6" s="403" t="s">
        <v>130</v>
      </c>
      <c r="CJ6" s="403" t="s">
        <v>130</v>
      </c>
      <c r="CK6" s="404" t="s">
        <v>359</v>
      </c>
      <c r="CL6" s="404" t="s">
        <v>359</v>
      </c>
      <c r="CM6" s="404" t="s">
        <v>359</v>
      </c>
      <c r="CN6" s="404" t="s">
        <v>359</v>
      </c>
      <c r="CO6" s="405" t="s">
        <v>360</v>
      </c>
      <c r="CP6" s="405" t="s">
        <v>360</v>
      </c>
      <c r="CQ6" s="405" t="s">
        <v>360</v>
      </c>
      <c r="CR6" s="405" t="s">
        <v>360</v>
      </c>
    </row>
    <row r="7" spans="1:110" s="391" customFormat="1" ht="12.75">
      <c r="B7" s="391" t="s">
        <v>131</v>
      </c>
      <c r="C7" s="406" t="s">
        <v>132</v>
      </c>
      <c r="D7" s="406" t="s">
        <v>133</v>
      </c>
      <c r="E7" s="406" t="s">
        <v>134</v>
      </c>
      <c r="F7" s="406" t="s">
        <v>135</v>
      </c>
      <c r="G7" s="406" t="s">
        <v>136</v>
      </c>
      <c r="H7" s="406" t="s">
        <v>137</v>
      </c>
      <c r="I7" s="406" t="s">
        <v>138</v>
      </c>
      <c r="J7" s="406" t="s">
        <v>139</v>
      </c>
      <c r="K7" s="406" t="s">
        <v>140</v>
      </c>
      <c r="L7" s="406" t="s">
        <v>141</v>
      </c>
      <c r="M7" s="406" t="s">
        <v>142</v>
      </c>
      <c r="N7" s="406" t="s">
        <v>143</v>
      </c>
      <c r="O7" s="406" t="s">
        <v>144</v>
      </c>
      <c r="P7" s="406" t="s">
        <v>145</v>
      </c>
      <c r="Q7" s="406" t="s">
        <v>146</v>
      </c>
      <c r="R7" s="406" t="s">
        <v>147</v>
      </c>
      <c r="S7" s="406" t="s">
        <v>148</v>
      </c>
      <c r="T7" s="406" t="s">
        <v>149</v>
      </c>
      <c r="U7" s="406" t="s">
        <v>150</v>
      </c>
      <c r="V7" s="406" t="s">
        <v>151</v>
      </c>
      <c r="W7" s="406" t="s">
        <v>152</v>
      </c>
      <c r="X7" s="406" t="s">
        <v>153</v>
      </c>
      <c r="Y7" s="406" t="s">
        <v>154</v>
      </c>
      <c r="Z7" s="406" t="s">
        <v>155</v>
      </c>
      <c r="AA7" s="406" t="s">
        <v>156</v>
      </c>
      <c r="AB7" s="406" t="s">
        <v>157</v>
      </c>
      <c r="AC7" s="406" t="s">
        <v>158</v>
      </c>
      <c r="AD7" s="406" t="s">
        <v>159</v>
      </c>
      <c r="AE7" s="406" t="s">
        <v>160</v>
      </c>
      <c r="AF7" s="406" t="s">
        <v>161</v>
      </c>
      <c r="AG7" s="406" t="s">
        <v>162</v>
      </c>
      <c r="AH7" s="406" t="s">
        <v>163</v>
      </c>
      <c r="AI7" s="406" t="s">
        <v>164</v>
      </c>
      <c r="AJ7" s="406" t="s">
        <v>165</v>
      </c>
      <c r="AK7" s="406" t="s">
        <v>166</v>
      </c>
      <c r="AL7" s="406" t="s">
        <v>167</v>
      </c>
      <c r="AM7" s="406" t="s">
        <v>168</v>
      </c>
      <c r="AN7" s="406" t="s">
        <v>169</v>
      </c>
      <c r="AO7" s="406" t="s">
        <v>170</v>
      </c>
      <c r="AP7" s="406" t="s">
        <v>171</v>
      </c>
      <c r="AQ7" s="406" t="s">
        <v>172</v>
      </c>
      <c r="AR7" s="406" t="s">
        <v>173</v>
      </c>
      <c r="AS7" s="406" t="s">
        <v>174</v>
      </c>
      <c r="AT7" s="406" t="s">
        <v>175</v>
      </c>
      <c r="AU7" s="391" t="s">
        <v>176</v>
      </c>
      <c r="AV7" s="391" t="s">
        <v>177</v>
      </c>
      <c r="AW7" s="391" t="s">
        <v>178</v>
      </c>
      <c r="AX7" s="391" t="s">
        <v>179</v>
      </c>
      <c r="AY7" s="391" t="s">
        <v>180</v>
      </c>
      <c r="AZ7" s="391" t="s">
        <v>181</v>
      </c>
      <c r="BA7" s="391" t="s">
        <v>182</v>
      </c>
      <c r="BB7" s="391" t="s">
        <v>183</v>
      </c>
      <c r="BC7" s="391" t="s">
        <v>184</v>
      </c>
      <c r="BD7" s="391" t="s">
        <v>185</v>
      </c>
      <c r="BE7" s="391" t="s">
        <v>186</v>
      </c>
      <c r="BF7" s="391" t="s">
        <v>187</v>
      </c>
      <c r="BG7" s="391" t="s">
        <v>188</v>
      </c>
      <c r="BH7" s="391" t="s">
        <v>189</v>
      </c>
      <c r="BI7" s="391" t="s">
        <v>190</v>
      </c>
      <c r="BJ7" s="391" t="s">
        <v>191</v>
      </c>
      <c r="BK7" s="391" t="s">
        <v>192</v>
      </c>
      <c r="BL7" s="391" t="s">
        <v>193</v>
      </c>
      <c r="BM7" s="391" t="s">
        <v>194</v>
      </c>
      <c r="BN7" s="391" t="s">
        <v>195</v>
      </c>
      <c r="BO7" s="391" t="s">
        <v>196</v>
      </c>
      <c r="BP7" s="391" t="s">
        <v>197</v>
      </c>
      <c r="BQ7" s="391" t="s">
        <v>198</v>
      </c>
      <c r="BR7" s="391" t="s">
        <v>199</v>
      </c>
      <c r="BS7" s="391" t="s">
        <v>200</v>
      </c>
      <c r="BT7" s="391" t="s">
        <v>201</v>
      </c>
      <c r="BU7" s="391" t="s">
        <v>202</v>
      </c>
      <c r="BV7" s="391" t="s">
        <v>203</v>
      </c>
      <c r="BW7" s="391" t="s">
        <v>204</v>
      </c>
      <c r="BX7" s="391" t="s">
        <v>205</v>
      </c>
      <c r="BY7" s="391" t="s">
        <v>206</v>
      </c>
      <c r="BZ7" s="391" t="s">
        <v>207</v>
      </c>
      <c r="CA7" s="391" t="s">
        <v>208</v>
      </c>
      <c r="CB7" s="391" t="s">
        <v>209</v>
      </c>
      <c r="CC7" s="391" t="s">
        <v>210</v>
      </c>
      <c r="CD7" s="391" t="s">
        <v>211</v>
      </c>
      <c r="CE7" s="391" t="s">
        <v>212</v>
      </c>
      <c r="CF7" s="391" t="s">
        <v>213</v>
      </c>
      <c r="CG7" s="391" t="s">
        <v>214</v>
      </c>
      <c r="CH7" s="391" t="s">
        <v>215</v>
      </c>
      <c r="CI7" s="391" t="s">
        <v>216</v>
      </c>
      <c r="CJ7" s="391" t="s">
        <v>217</v>
      </c>
      <c r="CK7" s="391" t="s">
        <v>218</v>
      </c>
      <c r="CL7" s="391" t="s">
        <v>219</v>
      </c>
      <c r="CM7" s="391" t="s">
        <v>354</v>
      </c>
      <c r="CN7" s="391" t="s">
        <v>355</v>
      </c>
      <c r="CO7" s="391" t="s">
        <v>356</v>
      </c>
      <c r="CP7" s="391" t="s">
        <v>357</v>
      </c>
      <c r="CQ7" s="391" t="s">
        <v>361</v>
      </c>
      <c r="CR7" s="391" t="s">
        <v>362</v>
      </c>
      <c r="CS7" s="391" t="s">
        <v>363</v>
      </c>
      <c r="CT7" s="391" t="s">
        <v>364</v>
      </c>
      <c r="CU7" s="391" t="s">
        <v>430</v>
      </c>
      <c r="CV7" s="391" t="s">
        <v>431</v>
      </c>
      <c r="CW7" s="391" t="s">
        <v>432</v>
      </c>
      <c r="CX7" s="391" t="s">
        <v>433</v>
      </c>
      <c r="CY7" s="391" t="s">
        <v>434</v>
      </c>
      <c r="CZ7" s="391" t="s">
        <v>435</v>
      </c>
      <c r="DA7" s="391" t="s">
        <v>436</v>
      </c>
      <c r="DB7" s="391" t="s">
        <v>437</v>
      </c>
      <c r="DC7" s="391" t="s">
        <v>438</v>
      </c>
      <c r="DD7" s="391" t="s">
        <v>439</v>
      </c>
      <c r="DE7" s="391" t="s">
        <v>440</v>
      </c>
      <c r="DF7" s="391" t="s">
        <v>441</v>
      </c>
    </row>
    <row r="8" spans="1:110">
      <c r="A8" s="391" t="s">
        <v>220</v>
      </c>
      <c r="B8" s="391" t="s">
        <v>221</v>
      </c>
      <c r="C8" s="392">
        <v>2.00639679451126</v>
      </c>
      <c r="D8" s="392">
        <v>2.0292109297355498</v>
      </c>
      <c r="E8" s="392">
        <v>2.0375058294524102</v>
      </c>
      <c r="F8" s="392">
        <v>2.06056286486842</v>
      </c>
      <c r="G8" s="392">
        <v>2.0745428606455998</v>
      </c>
      <c r="H8" s="392">
        <v>2.0848413942905899</v>
      </c>
      <c r="I8" s="392">
        <v>2.1205826504988901</v>
      </c>
      <c r="J8" s="392">
        <v>2.1424708884727002</v>
      </c>
      <c r="K8" s="392">
        <v>2.1577842148349302</v>
      </c>
      <c r="L8" s="392">
        <v>2.1833771521170799</v>
      </c>
      <c r="M8" s="392">
        <v>2.20415213222888</v>
      </c>
      <c r="N8" s="392">
        <v>2.1895699791396499</v>
      </c>
      <c r="O8" s="392">
        <v>2.2079136115462199</v>
      </c>
      <c r="P8" s="392">
        <v>2.2278812100652798</v>
      </c>
      <c r="Q8" s="392">
        <v>2.2459724758823998</v>
      </c>
      <c r="R8" s="392">
        <v>2.27321625302632</v>
      </c>
      <c r="S8" s="392">
        <v>2.2978763357595899</v>
      </c>
      <c r="T8" s="392">
        <v>2.3349096825049198</v>
      </c>
      <c r="U8" s="392">
        <v>2.37340386050542</v>
      </c>
      <c r="V8" s="392">
        <v>2.3214039994171398</v>
      </c>
      <c r="W8" s="392">
        <v>2.30398505677391</v>
      </c>
      <c r="X8" s="392">
        <v>2.3147083864463101</v>
      </c>
      <c r="Y8" s="392">
        <v>2.3338426453763099</v>
      </c>
      <c r="Z8" s="392">
        <v>2.3520478393720801</v>
      </c>
      <c r="AA8" s="392">
        <v>2.3571079124875198</v>
      </c>
      <c r="AB8" s="392">
        <v>2.3597617722192901</v>
      </c>
      <c r="AC8" s="392">
        <v>2.3675113152405798</v>
      </c>
      <c r="AD8" s="392">
        <v>2.3894316572521599</v>
      </c>
      <c r="AE8" s="392">
        <v>2.4081640743995498</v>
      </c>
      <c r="AF8" s="392">
        <v>2.4443091198429299</v>
      </c>
      <c r="AG8" s="392">
        <v>2.4604230131467402</v>
      </c>
      <c r="AH8" s="392">
        <v>2.4673797299606202</v>
      </c>
      <c r="AI8" s="392">
        <v>2.4804327516067102</v>
      </c>
      <c r="AJ8" s="392">
        <v>2.486800531558</v>
      </c>
      <c r="AK8" s="392">
        <v>2.4979859493426302</v>
      </c>
      <c r="AL8" s="392">
        <v>2.51748463931711</v>
      </c>
      <c r="AM8" s="392">
        <v>2.5233681242674999</v>
      </c>
      <c r="AN8" s="392">
        <v>2.5236274631965898</v>
      </c>
      <c r="AO8" s="392">
        <v>2.5385110008237399</v>
      </c>
      <c r="AP8" s="392">
        <v>2.5493378234842399</v>
      </c>
      <c r="AQ8" s="392">
        <v>2.5641532580887398</v>
      </c>
      <c r="AR8" s="392">
        <v>2.5682475848483501</v>
      </c>
      <c r="AS8" s="392">
        <v>2.5745442177532798</v>
      </c>
      <c r="AT8" s="392">
        <v>2.5703691601533998</v>
      </c>
      <c r="AU8" s="392">
        <v>2.5621458287346699</v>
      </c>
      <c r="AV8" s="392">
        <v>2.5738366275259401</v>
      </c>
      <c r="AW8" s="392">
        <v>2.5763689814164299</v>
      </c>
      <c r="AX8" s="392">
        <v>2.5767283886230801</v>
      </c>
      <c r="AY8" s="392">
        <v>2.57174264404668</v>
      </c>
      <c r="AZ8" s="392">
        <v>2.5921935040783399</v>
      </c>
      <c r="BA8" s="392">
        <v>2.6069552513680199</v>
      </c>
      <c r="BB8" s="392">
        <v>2.62538144782462</v>
      </c>
      <c r="BC8" s="392">
        <v>2.6431179142038301</v>
      </c>
      <c r="BD8" s="392">
        <v>2.6455161818091399</v>
      </c>
      <c r="BE8" s="392">
        <v>2.65158539542049</v>
      </c>
      <c r="BF8" s="392">
        <v>2.6731697651786201</v>
      </c>
      <c r="BG8" s="392">
        <v>2.7004180913353601</v>
      </c>
      <c r="BH8" s="392">
        <v>2.71929105115849</v>
      </c>
      <c r="BI8" s="392">
        <v>2.73135484596928</v>
      </c>
      <c r="BJ8" s="392">
        <v>2.7428191932094901</v>
      </c>
      <c r="BK8" s="392">
        <v>2.7493023943472399</v>
      </c>
      <c r="BL8" s="392">
        <v>2.7699198683661201</v>
      </c>
      <c r="BM8" s="392">
        <v>2.7857569710013399</v>
      </c>
      <c r="BN8" s="392">
        <v>2.7962160388037498</v>
      </c>
      <c r="BO8" s="392">
        <v>2.8061535341217798</v>
      </c>
      <c r="BP8" s="392">
        <v>2.7915859923377702</v>
      </c>
      <c r="BQ8" s="392">
        <v>2.8038608397418998</v>
      </c>
      <c r="BR8" s="392">
        <v>2.8160547506121398</v>
      </c>
      <c r="BS8" s="392">
        <v>2.8442507966276001</v>
      </c>
      <c r="BT8" s="392">
        <v>2.87972613135834</v>
      </c>
      <c r="BU8" s="392">
        <v>2.9209830633074998</v>
      </c>
      <c r="BV8" s="392">
        <v>2.9774391818411701</v>
      </c>
      <c r="BW8" s="392">
        <v>3.0353049224602802</v>
      </c>
      <c r="BX8" s="392">
        <v>3.0959757052085299</v>
      </c>
      <c r="BY8" s="392">
        <v>3.1302079773937099</v>
      </c>
      <c r="BZ8" s="392">
        <v>3.1644236579613598</v>
      </c>
      <c r="CA8" s="392">
        <v>3.1720271546852401</v>
      </c>
      <c r="CB8" s="392">
        <v>3.1746140749510698</v>
      </c>
      <c r="CC8" s="392">
        <v>3.1993314088845399</v>
      </c>
      <c r="CD8" s="392">
        <v>3.2267758849407899</v>
      </c>
      <c r="CE8" s="392">
        <v>3.24888762501012</v>
      </c>
      <c r="CF8" s="392">
        <v>3.26964582941969</v>
      </c>
      <c r="CG8" s="392">
        <v>3.2896340930964798</v>
      </c>
      <c r="CH8" s="392">
        <v>3.3053813005300601</v>
      </c>
      <c r="CI8" s="392">
        <v>3.31540037508013</v>
      </c>
      <c r="CJ8" s="392">
        <v>3.3292835392878999</v>
      </c>
      <c r="CK8" s="392">
        <v>3.34803178972642</v>
      </c>
      <c r="CL8" s="392">
        <v>3.3673825941733302</v>
      </c>
      <c r="CM8" s="392">
        <v>3.38833435878575</v>
      </c>
      <c r="CN8" s="392">
        <v>3.4096488246484</v>
      </c>
      <c r="CO8" s="392">
        <v>3.4302167440242401</v>
      </c>
      <c r="CP8" s="392">
        <v>3.45145754963055</v>
      </c>
      <c r="CQ8" s="392">
        <v>3.4722762520781498</v>
      </c>
      <c r="CR8" s="392">
        <v>3.4924343719725499</v>
      </c>
      <c r="CS8" s="392">
        <v>3.5144142725933101</v>
      </c>
      <c r="CT8" s="392">
        <v>3.5351512646516001</v>
      </c>
      <c r="CU8" s="392">
        <v>3.55554584133397</v>
      </c>
      <c r="CV8" s="392">
        <v>3.5764354228783102</v>
      </c>
      <c r="CW8" s="392">
        <v>3.59483758127999</v>
      </c>
      <c r="CX8" s="392">
        <v>3.61758129574664</v>
      </c>
      <c r="CY8" s="392">
        <v>3.63868632381413</v>
      </c>
      <c r="CZ8" s="392">
        <v>3.6591118208728699</v>
      </c>
      <c r="DA8" s="392">
        <v>3.68043866459842</v>
      </c>
      <c r="DB8" s="392">
        <v>3.7011701172571398</v>
      </c>
      <c r="DC8" s="392">
        <v>3.7224710034620299</v>
      </c>
      <c r="DD8" s="392">
        <v>3.7438151538286601</v>
      </c>
      <c r="DE8" s="392">
        <v>3.7655756592132099</v>
      </c>
      <c r="DF8" s="392">
        <v>3.7872768667310699</v>
      </c>
    </row>
    <row r="9" spans="1:110">
      <c r="A9" s="391" t="s">
        <v>222</v>
      </c>
      <c r="B9" s="391" t="s">
        <v>223</v>
      </c>
      <c r="C9" s="392">
        <v>2.00639679451126</v>
      </c>
      <c r="D9" s="392">
        <v>2.0292109297355498</v>
      </c>
      <c r="E9" s="392">
        <v>2.0375058294524102</v>
      </c>
      <c r="F9" s="392">
        <v>2.06056286486842</v>
      </c>
      <c r="G9" s="392">
        <v>2.0745428606455998</v>
      </c>
      <c r="H9" s="392">
        <v>2.0848413942905899</v>
      </c>
      <c r="I9" s="392">
        <v>2.1205826504988901</v>
      </c>
      <c r="J9" s="392">
        <v>2.1424708884727002</v>
      </c>
      <c r="K9" s="392">
        <v>2.1577842148349302</v>
      </c>
      <c r="L9" s="392">
        <v>2.1833771521170799</v>
      </c>
      <c r="M9" s="392">
        <v>2.20415213222888</v>
      </c>
      <c r="N9" s="392">
        <v>2.1895699791396499</v>
      </c>
      <c r="O9" s="392">
        <v>2.2079136115462199</v>
      </c>
      <c r="P9" s="392">
        <v>2.2278812100652798</v>
      </c>
      <c r="Q9" s="392">
        <v>2.2459724758823998</v>
      </c>
      <c r="R9" s="392">
        <v>2.27321625302632</v>
      </c>
      <c r="S9" s="392">
        <v>2.2978763357595899</v>
      </c>
      <c r="T9" s="392">
        <v>2.3349096825049198</v>
      </c>
      <c r="U9" s="392">
        <v>2.37340386050542</v>
      </c>
      <c r="V9" s="392">
        <v>2.3214039994171398</v>
      </c>
      <c r="W9" s="392">
        <v>2.30398505677391</v>
      </c>
      <c r="X9" s="392">
        <v>2.3147083864463101</v>
      </c>
      <c r="Y9" s="392">
        <v>2.3338426453763099</v>
      </c>
      <c r="Z9" s="392">
        <v>2.3520478393720801</v>
      </c>
      <c r="AA9" s="392">
        <v>2.3571079124875198</v>
      </c>
      <c r="AB9" s="392">
        <v>2.3597617722192901</v>
      </c>
      <c r="AC9" s="392">
        <v>2.3675113152405798</v>
      </c>
      <c r="AD9" s="392">
        <v>2.3894316572521599</v>
      </c>
      <c r="AE9" s="392">
        <v>2.4081640743995498</v>
      </c>
      <c r="AF9" s="392">
        <v>2.4443091198429299</v>
      </c>
      <c r="AG9" s="392">
        <v>2.4604230131467402</v>
      </c>
      <c r="AH9" s="392">
        <v>2.4673797299606202</v>
      </c>
      <c r="AI9" s="392">
        <v>2.4804327516067102</v>
      </c>
      <c r="AJ9" s="392">
        <v>2.486800531558</v>
      </c>
      <c r="AK9" s="392">
        <v>2.4979859493426302</v>
      </c>
      <c r="AL9" s="392">
        <v>2.51748463931711</v>
      </c>
      <c r="AM9" s="392">
        <v>2.5233681242674999</v>
      </c>
      <c r="AN9" s="392">
        <v>2.5236274631965898</v>
      </c>
      <c r="AO9" s="392">
        <v>2.5385110008237399</v>
      </c>
      <c r="AP9" s="392">
        <v>2.5493378234842399</v>
      </c>
      <c r="AQ9" s="392">
        <v>2.5641532580887398</v>
      </c>
      <c r="AR9" s="392">
        <v>2.5682475848483501</v>
      </c>
      <c r="AS9" s="392">
        <v>2.5745442177532798</v>
      </c>
      <c r="AT9" s="392">
        <v>2.5703691601533998</v>
      </c>
      <c r="AU9" s="392">
        <v>2.5621458287346699</v>
      </c>
      <c r="AV9" s="392">
        <v>2.5738366275259401</v>
      </c>
      <c r="AW9" s="392">
        <v>2.5763689814164299</v>
      </c>
      <c r="AX9" s="392">
        <v>2.5767283886230801</v>
      </c>
      <c r="AY9" s="392">
        <v>2.57174264404668</v>
      </c>
      <c r="AZ9" s="392">
        <v>2.5921935040783399</v>
      </c>
      <c r="BA9" s="392">
        <v>2.6069552513680199</v>
      </c>
      <c r="BB9" s="392">
        <v>2.62538144782462</v>
      </c>
      <c r="BC9" s="392">
        <v>2.6431179142038301</v>
      </c>
      <c r="BD9" s="392">
        <v>2.6455161818091399</v>
      </c>
      <c r="BE9" s="392">
        <v>2.65158539542049</v>
      </c>
      <c r="BF9" s="392">
        <v>2.6731697651786201</v>
      </c>
      <c r="BG9" s="392">
        <v>2.7004180913353601</v>
      </c>
      <c r="BH9" s="392">
        <v>2.71929105115849</v>
      </c>
      <c r="BI9" s="392">
        <v>2.73135484596928</v>
      </c>
      <c r="BJ9" s="392">
        <v>2.7428191932094901</v>
      </c>
      <c r="BK9" s="392">
        <v>2.7493023943472399</v>
      </c>
      <c r="BL9" s="392">
        <v>2.7699198683661201</v>
      </c>
      <c r="BM9" s="392">
        <v>2.7857569710013399</v>
      </c>
      <c r="BN9" s="392">
        <v>2.7962160388037498</v>
      </c>
      <c r="BO9" s="392">
        <v>2.8061535341217798</v>
      </c>
      <c r="BP9" s="392">
        <v>2.7915859923377702</v>
      </c>
      <c r="BQ9" s="392">
        <v>2.8038608397418998</v>
      </c>
      <c r="BR9" s="392">
        <v>2.8160547506121398</v>
      </c>
      <c r="BS9" s="392">
        <v>2.8442507966276001</v>
      </c>
      <c r="BT9" s="392">
        <v>2.87972613135834</v>
      </c>
      <c r="BU9" s="392">
        <v>2.9209830633074998</v>
      </c>
      <c r="BV9" s="392">
        <v>2.9774391818411701</v>
      </c>
      <c r="BW9" s="392">
        <v>3.0353049224602802</v>
      </c>
      <c r="BX9" s="392">
        <v>3.0959757052085299</v>
      </c>
      <c r="BY9" s="392">
        <v>3.1302079773937099</v>
      </c>
      <c r="BZ9" s="392">
        <v>3.1644236579613598</v>
      </c>
      <c r="CA9" s="392">
        <v>3.1720271546852401</v>
      </c>
      <c r="CB9" s="392">
        <v>3.1746140749510698</v>
      </c>
      <c r="CC9" s="392">
        <v>3.1993314088845399</v>
      </c>
      <c r="CD9" s="392">
        <v>3.2267758849407899</v>
      </c>
      <c r="CE9" s="392">
        <v>3.23861104385055</v>
      </c>
      <c r="CF9" s="392">
        <v>3.2586911143828101</v>
      </c>
      <c r="CG9" s="392">
        <v>3.2747145479094502</v>
      </c>
      <c r="CH9" s="392">
        <v>3.2888482187183001</v>
      </c>
      <c r="CI9" s="392">
        <v>3.2980662097021098</v>
      </c>
      <c r="CJ9" s="392">
        <v>3.3103080504098301</v>
      </c>
      <c r="CK9" s="392">
        <v>3.3271189360512898</v>
      </c>
      <c r="CL9" s="392">
        <v>3.3442433232875199</v>
      </c>
      <c r="CM9" s="392">
        <v>3.3629304591705398</v>
      </c>
      <c r="CN9" s="392">
        <v>3.3816871263152701</v>
      </c>
      <c r="CO9" s="392">
        <v>3.3998849861946701</v>
      </c>
      <c r="CP9" s="392">
        <v>3.4188380416453801</v>
      </c>
      <c r="CQ9" s="392">
        <v>3.43763686882959</v>
      </c>
      <c r="CR9" s="392">
        <v>3.4557039278676198</v>
      </c>
      <c r="CS9" s="392">
        <v>3.4755336252277802</v>
      </c>
      <c r="CT9" s="392">
        <v>3.49420749370704</v>
      </c>
      <c r="CU9" s="392">
        <v>3.51266527336763</v>
      </c>
      <c r="CV9" s="392">
        <v>3.5316196326200102</v>
      </c>
      <c r="CW9" s="392">
        <v>3.5481028861103598</v>
      </c>
      <c r="CX9" s="392">
        <v>3.5686972473543399</v>
      </c>
      <c r="CY9" s="392">
        <v>3.5878070667964099</v>
      </c>
      <c r="CZ9" s="392">
        <v>3.60601339684285</v>
      </c>
      <c r="DA9" s="392">
        <v>3.6249443264757701</v>
      </c>
      <c r="DB9" s="392">
        <v>3.6431192808362498</v>
      </c>
      <c r="DC9" s="392">
        <v>3.6618952687172399</v>
      </c>
      <c r="DD9" s="392">
        <v>3.6804056076660601</v>
      </c>
      <c r="DE9" s="392">
        <v>3.6991810732536998</v>
      </c>
      <c r="DF9" s="392">
        <v>3.7177417370148498</v>
      </c>
    </row>
    <row r="10" spans="1:110">
      <c r="A10" s="391" t="s">
        <v>224</v>
      </c>
      <c r="B10" s="391" t="s">
        <v>225</v>
      </c>
      <c r="C10" s="392">
        <v>2.00639679451126</v>
      </c>
      <c r="D10" s="392">
        <v>2.0292109297355498</v>
      </c>
      <c r="E10" s="392">
        <v>2.0375058294524102</v>
      </c>
      <c r="F10" s="392">
        <v>2.06056286486842</v>
      </c>
      <c r="G10" s="392">
        <v>2.0745428606455998</v>
      </c>
      <c r="H10" s="392">
        <v>2.0848413942905899</v>
      </c>
      <c r="I10" s="392">
        <v>2.1205826504988901</v>
      </c>
      <c r="J10" s="392">
        <v>2.1424708884727002</v>
      </c>
      <c r="K10" s="392">
        <v>2.1577842148349302</v>
      </c>
      <c r="L10" s="392">
        <v>2.1833771521170799</v>
      </c>
      <c r="M10" s="392">
        <v>2.20415213222888</v>
      </c>
      <c r="N10" s="392">
        <v>2.1895699791396499</v>
      </c>
      <c r="O10" s="392">
        <v>2.2079136115462199</v>
      </c>
      <c r="P10" s="392">
        <v>2.2278812100652798</v>
      </c>
      <c r="Q10" s="392">
        <v>2.2459724758823998</v>
      </c>
      <c r="R10" s="392">
        <v>2.27321625302632</v>
      </c>
      <c r="S10" s="392">
        <v>2.2978763357595899</v>
      </c>
      <c r="T10" s="392">
        <v>2.3349096825049198</v>
      </c>
      <c r="U10" s="392">
        <v>2.37340386050542</v>
      </c>
      <c r="V10" s="392">
        <v>2.3214039994171398</v>
      </c>
      <c r="W10" s="392">
        <v>2.30398505677391</v>
      </c>
      <c r="X10" s="392">
        <v>2.3147083864463101</v>
      </c>
      <c r="Y10" s="392">
        <v>2.3338426453763099</v>
      </c>
      <c r="Z10" s="392">
        <v>2.3520478393720801</v>
      </c>
      <c r="AA10" s="392">
        <v>2.3571079124875198</v>
      </c>
      <c r="AB10" s="392">
        <v>2.3597617722192901</v>
      </c>
      <c r="AC10" s="392">
        <v>2.3675113152405798</v>
      </c>
      <c r="AD10" s="392">
        <v>2.3894316572521599</v>
      </c>
      <c r="AE10" s="392">
        <v>2.4081640743995498</v>
      </c>
      <c r="AF10" s="392">
        <v>2.4443091198429299</v>
      </c>
      <c r="AG10" s="392">
        <v>2.4604230131467402</v>
      </c>
      <c r="AH10" s="392">
        <v>2.4673797299606202</v>
      </c>
      <c r="AI10" s="392">
        <v>2.4804327516067102</v>
      </c>
      <c r="AJ10" s="392">
        <v>2.486800531558</v>
      </c>
      <c r="AK10" s="392">
        <v>2.4979859493426302</v>
      </c>
      <c r="AL10" s="392">
        <v>2.51748463931711</v>
      </c>
      <c r="AM10" s="392">
        <v>2.5233681242674999</v>
      </c>
      <c r="AN10" s="392">
        <v>2.5236274631965898</v>
      </c>
      <c r="AO10" s="392">
        <v>2.5385110008237399</v>
      </c>
      <c r="AP10" s="392">
        <v>2.5493378234842399</v>
      </c>
      <c r="AQ10" s="392">
        <v>2.5641532580887398</v>
      </c>
      <c r="AR10" s="392">
        <v>2.5682475848483501</v>
      </c>
      <c r="AS10" s="392">
        <v>2.5745442177532798</v>
      </c>
      <c r="AT10" s="392">
        <v>2.5703691601533998</v>
      </c>
      <c r="AU10" s="392">
        <v>2.5621458287346699</v>
      </c>
      <c r="AV10" s="392">
        <v>2.5738366275259401</v>
      </c>
      <c r="AW10" s="392">
        <v>2.5763689814164299</v>
      </c>
      <c r="AX10" s="392">
        <v>2.5767283886230801</v>
      </c>
      <c r="AY10" s="392">
        <v>2.57174264404668</v>
      </c>
      <c r="AZ10" s="392">
        <v>2.5921935040783399</v>
      </c>
      <c r="BA10" s="392">
        <v>2.6069552513680199</v>
      </c>
      <c r="BB10" s="392">
        <v>2.62538144782462</v>
      </c>
      <c r="BC10" s="392">
        <v>2.6431179142038301</v>
      </c>
      <c r="BD10" s="392">
        <v>2.6455161818091399</v>
      </c>
      <c r="BE10" s="392">
        <v>2.65158539542049</v>
      </c>
      <c r="BF10" s="392">
        <v>2.6731697651786201</v>
      </c>
      <c r="BG10" s="392">
        <v>2.7004180913353601</v>
      </c>
      <c r="BH10" s="392">
        <v>2.71929105115849</v>
      </c>
      <c r="BI10" s="392">
        <v>2.73135484596928</v>
      </c>
      <c r="BJ10" s="392">
        <v>2.7428191932094901</v>
      </c>
      <c r="BK10" s="392">
        <v>2.7493023943472399</v>
      </c>
      <c r="BL10" s="392">
        <v>2.7699198683661201</v>
      </c>
      <c r="BM10" s="392">
        <v>2.7857569710013399</v>
      </c>
      <c r="BN10" s="392">
        <v>2.7962160388037498</v>
      </c>
      <c r="BO10" s="392">
        <v>2.8061535341217798</v>
      </c>
      <c r="BP10" s="392">
        <v>2.7915859923377702</v>
      </c>
      <c r="BQ10" s="392">
        <v>2.8038608397418998</v>
      </c>
      <c r="BR10" s="392">
        <v>2.8160547506121398</v>
      </c>
      <c r="BS10" s="392">
        <v>2.8442507966276001</v>
      </c>
      <c r="BT10" s="392">
        <v>2.87972613135834</v>
      </c>
      <c r="BU10" s="392">
        <v>2.9209830633074998</v>
      </c>
      <c r="BV10" s="392">
        <v>2.9774391818411701</v>
      </c>
      <c r="BW10" s="392">
        <v>3.0353049224602802</v>
      </c>
      <c r="BX10" s="392">
        <v>3.0959757052085299</v>
      </c>
      <c r="BY10" s="392">
        <v>3.1302079773937099</v>
      </c>
      <c r="BZ10" s="392">
        <v>3.1644236579613598</v>
      </c>
      <c r="CA10" s="392">
        <v>3.1720271546852401</v>
      </c>
      <c r="CB10" s="392">
        <v>3.1746140749510698</v>
      </c>
      <c r="CC10" s="392">
        <v>3.1993314088845399</v>
      </c>
      <c r="CD10" s="392">
        <v>3.2267758849407899</v>
      </c>
      <c r="CE10" s="392">
        <v>3.2693381681165499</v>
      </c>
      <c r="CF10" s="392">
        <v>3.30699111572862</v>
      </c>
      <c r="CG10" s="392">
        <v>3.3439200076883999</v>
      </c>
      <c r="CH10" s="392">
        <v>3.3734855400417998</v>
      </c>
      <c r="CI10" s="392">
        <v>3.3957809994631298</v>
      </c>
      <c r="CJ10" s="392">
        <v>3.4222739011384</v>
      </c>
      <c r="CK10" s="392">
        <v>3.4531309431427499</v>
      </c>
      <c r="CL10" s="392">
        <v>3.4842388432884599</v>
      </c>
      <c r="CM10" s="392">
        <v>3.5172215135383502</v>
      </c>
      <c r="CN10" s="392">
        <v>3.55090220299489</v>
      </c>
      <c r="CO10" s="392">
        <v>3.5841187616108399</v>
      </c>
      <c r="CP10" s="392">
        <v>3.6183216989814002</v>
      </c>
      <c r="CQ10" s="392">
        <v>3.6516391273185</v>
      </c>
      <c r="CR10" s="392">
        <v>3.6837931741219698</v>
      </c>
      <c r="CS10" s="392">
        <v>3.7179564008669801</v>
      </c>
      <c r="CT10" s="392">
        <v>3.7511161035314702</v>
      </c>
      <c r="CU10" s="392">
        <v>3.78437717042361</v>
      </c>
      <c r="CV10" s="392">
        <v>3.81824237174451</v>
      </c>
      <c r="CW10" s="392">
        <v>3.8497757633287599</v>
      </c>
      <c r="CX10" s="392">
        <v>3.88598572024127</v>
      </c>
      <c r="CY10" s="392">
        <v>3.9206759123421699</v>
      </c>
      <c r="CZ10" s="392">
        <v>3.9545752476342302</v>
      </c>
      <c r="DA10" s="392">
        <v>3.9895098230862001</v>
      </c>
      <c r="DB10" s="392">
        <v>4.0239802978325603</v>
      </c>
      <c r="DC10" s="392">
        <v>4.0593348304644801</v>
      </c>
      <c r="DD10" s="392">
        <v>4.0948528428443902</v>
      </c>
      <c r="DE10" s="392">
        <v>4.1310069630033599</v>
      </c>
      <c r="DF10" s="392">
        <v>4.1673692408863596</v>
      </c>
    </row>
    <row r="12" spans="1:110">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row>
    <row r="13" spans="1:110">
      <c r="C13" s="456"/>
      <c r="D13" s="456"/>
      <c r="E13" s="456"/>
      <c r="F13" s="456"/>
      <c r="G13" s="456"/>
      <c r="H13" s="456"/>
      <c r="I13" s="456"/>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456"/>
      <c r="AL13" s="456"/>
      <c r="AM13" s="456"/>
      <c r="AN13" s="456"/>
      <c r="AO13" s="456"/>
      <c r="AP13" s="456"/>
      <c r="AQ13" s="456"/>
      <c r="AR13" s="456"/>
      <c r="AS13" s="456"/>
      <c r="AT13" s="456"/>
    </row>
    <row r="14" spans="1:110">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row>
    <row r="17" spans="83:94">
      <c r="CE17" s="373" t="s">
        <v>345</v>
      </c>
      <c r="CF17" s="374"/>
      <c r="CG17" s="374"/>
      <c r="CH17" s="375" t="s">
        <v>442</v>
      </c>
      <c r="CI17" s="376"/>
      <c r="CJ17" s="376"/>
      <c r="CK17" s="376"/>
      <c r="CL17" s="376"/>
      <c r="CM17" s="376"/>
      <c r="CN17" s="374"/>
      <c r="CO17" s="374" t="s">
        <v>443</v>
      </c>
      <c r="CP17" s="374"/>
    </row>
    <row r="18" spans="83:94">
      <c r="CE18" s="377"/>
      <c r="CF18" s="378"/>
      <c r="CG18" s="378"/>
      <c r="CH18" s="378"/>
      <c r="CI18" s="378"/>
      <c r="CJ18" s="378"/>
      <c r="CK18" s="378"/>
      <c r="CL18" s="378"/>
      <c r="CM18" s="378"/>
      <c r="CN18" s="378"/>
      <c r="CO18" s="378"/>
      <c r="CP18" s="379"/>
    </row>
    <row r="19" spans="83:94">
      <c r="CE19" s="380"/>
      <c r="CF19" s="381" t="s">
        <v>228</v>
      </c>
      <c r="CG19" s="382" t="s">
        <v>352</v>
      </c>
      <c r="CH19" s="374"/>
      <c r="CI19" s="374"/>
      <c r="CJ19" s="374"/>
      <c r="CK19" s="374"/>
      <c r="CL19" s="374"/>
      <c r="CM19" s="374"/>
      <c r="CN19" s="374"/>
      <c r="CO19" s="374"/>
      <c r="CP19" s="383"/>
    </row>
    <row r="20" spans="83:94">
      <c r="CE20" s="380"/>
      <c r="CF20" s="374"/>
      <c r="CG20" s="384" t="s">
        <v>215</v>
      </c>
      <c r="CH20" s="384"/>
      <c r="CI20" s="384"/>
      <c r="CJ20" s="384"/>
      <c r="CK20" s="374"/>
      <c r="CL20" s="374"/>
      <c r="CM20" s="374"/>
      <c r="CN20" s="374"/>
      <c r="CO20" s="374"/>
      <c r="CP20" s="385" t="s">
        <v>230</v>
      </c>
    </row>
    <row r="21" spans="83:94">
      <c r="CE21" s="380"/>
      <c r="CF21" s="374"/>
      <c r="CG21" s="386">
        <f>CH9</f>
        <v>3.2888482187183001</v>
      </c>
      <c r="CH21" s="387"/>
      <c r="CI21" s="387"/>
      <c r="CJ21" s="387"/>
      <c r="CK21" s="374"/>
      <c r="CL21" s="374"/>
      <c r="CM21" s="374"/>
      <c r="CN21" s="374"/>
      <c r="CO21" s="374"/>
      <c r="CP21" s="388">
        <f>AVERAGE(CG21:CJ21)</f>
        <v>3.2888482187183001</v>
      </c>
    </row>
    <row r="22" spans="83:94">
      <c r="CE22" s="380"/>
      <c r="CF22" s="374"/>
      <c r="CG22" s="374"/>
      <c r="CH22" s="374"/>
      <c r="CI22" s="374"/>
      <c r="CJ22" s="374"/>
      <c r="CK22" s="374"/>
      <c r="CL22" s="374"/>
      <c r="CM22" s="374"/>
      <c r="CN22" s="374"/>
      <c r="CO22" s="374"/>
      <c r="CP22" s="389"/>
    </row>
    <row r="23" spans="83:94">
      <c r="CE23" s="498" t="s">
        <v>231</v>
      </c>
      <c r="CF23" s="499"/>
      <c r="CG23" s="499"/>
      <c r="CH23" s="374" t="s">
        <v>353</v>
      </c>
      <c r="CI23" s="374"/>
      <c r="CJ23" s="374"/>
      <c r="CK23" s="374"/>
      <c r="CL23" s="374"/>
      <c r="CM23" s="374"/>
      <c r="CN23" s="374"/>
      <c r="CO23" s="374"/>
      <c r="CP23" s="389"/>
    </row>
    <row r="24" spans="83:94">
      <c r="CE24" s="390"/>
      <c r="CF24" s="381"/>
      <c r="CG24" s="391" t="s">
        <v>216</v>
      </c>
      <c r="CH24" s="391" t="s">
        <v>217</v>
      </c>
      <c r="CI24" s="391" t="s">
        <v>218</v>
      </c>
      <c r="CJ24" s="391" t="s">
        <v>219</v>
      </c>
      <c r="CK24" s="391" t="s">
        <v>354</v>
      </c>
      <c r="CL24" s="391" t="s">
        <v>355</v>
      </c>
      <c r="CM24" s="391" t="s">
        <v>356</v>
      </c>
      <c r="CN24" s="391" t="s">
        <v>357</v>
      </c>
      <c r="CO24" s="374"/>
      <c r="CP24" s="389"/>
    </row>
    <row r="25" spans="83:94">
      <c r="CE25" s="380"/>
      <c r="CF25" s="374"/>
      <c r="CG25" s="457">
        <f>CI9</f>
        <v>3.2980662097021098</v>
      </c>
      <c r="CH25" s="457">
        <f t="shared" ref="CH25:CN25" si="0">CJ9</f>
        <v>3.3103080504098301</v>
      </c>
      <c r="CI25" s="457">
        <f t="shared" si="0"/>
        <v>3.3271189360512898</v>
      </c>
      <c r="CJ25" s="457">
        <f t="shared" si="0"/>
        <v>3.3442433232875199</v>
      </c>
      <c r="CK25" s="457">
        <f t="shared" si="0"/>
        <v>3.3629304591705398</v>
      </c>
      <c r="CL25" s="457">
        <f t="shared" si="0"/>
        <v>3.3816871263152701</v>
      </c>
      <c r="CM25" s="457">
        <f t="shared" si="0"/>
        <v>3.3998849861946701</v>
      </c>
      <c r="CN25" s="457">
        <f t="shared" si="0"/>
        <v>3.4188380416453801</v>
      </c>
      <c r="CO25" s="374"/>
      <c r="CP25" s="388">
        <f>AVERAGE(CG25:CN25)</f>
        <v>3.3553846415970763</v>
      </c>
    </row>
    <row r="26" spans="83:94">
      <c r="CE26" s="380"/>
      <c r="CF26" s="374"/>
      <c r="CG26" s="374"/>
      <c r="CH26" s="374"/>
      <c r="CI26" s="374"/>
      <c r="CJ26" s="374"/>
      <c r="CK26" s="374"/>
      <c r="CL26" s="374"/>
      <c r="CM26" s="374"/>
      <c r="CN26" s="374"/>
      <c r="CO26" s="374"/>
      <c r="CP26" s="389"/>
    </row>
    <row r="27" spans="83:94">
      <c r="CE27" s="380"/>
      <c r="CF27" s="374"/>
      <c r="CG27" s="374"/>
      <c r="CH27" s="374"/>
      <c r="CI27" s="374"/>
      <c r="CJ27" s="374"/>
      <c r="CK27" s="374"/>
      <c r="CL27" s="374"/>
      <c r="CM27" s="374"/>
      <c r="CN27" s="374"/>
      <c r="CO27" s="393" t="s">
        <v>232</v>
      </c>
      <c r="CP27" s="394">
        <f>(CP25-CP21)/CP21</f>
        <v>2.02309192926836E-2</v>
      </c>
    </row>
    <row r="28" spans="83:94">
      <c r="CE28" s="395"/>
      <c r="CF28" s="396"/>
      <c r="CG28" s="396"/>
      <c r="CH28" s="396"/>
      <c r="CI28" s="396"/>
      <c r="CJ28" s="396"/>
      <c r="CK28" s="396"/>
      <c r="CL28" s="396"/>
      <c r="CM28" s="396"/>
      <c r="CN28" s="396"/>
      <c r="CO28" s="396"/>
      <c r="CP28" s="397"/>
    </row>
    <row r="31" spans="83:94" hidden="1"/>
    <row r="32" spans="83:94" hidden="1">
      <c r="CE32" s="373" t="s">
        <v>345</v>
      </c>
      <c r="CF32" s="374"/>
      <c r="CG32" s="374"/>
      <c r="CH32" s="375" t="s">
        <v>442</v>
      </c>
      <c r="CI32" s="376"/>
      <c r="CJ32" s="376"/>
      <c r="CK32" s="376"/>
      <c r="CL32" s="376"/>
      <c r="CM32" s="376"/>
      <c r="CN32" s="374"/>
      <c r="CO32" s="374" t="s">
        <v>351</v>
      </c>
      <c r="CP32" s="374"/>
    </row>
    <row r="33" spans="83:94" hidden="1">
      <c r="CE33" s="377"/>
      <c r="CF33" s="378"/>
      <c r="CG33" s="378"/>
      <c r="CH33" s="378"/>
      <c r="CI33" s="378"/>
      <c r="CJ33" s="378"/>
      <c r="CK33" s="378"/>
      <c r="CL33" s="378"/>
      <c r="CM33" s="378"/>
      <c r="CN33" s="378"/>
      <c r="CO33" s="378"/>
      <c r="CP33" s="379"/>
    </row>
    <row r="34" spans="83:94" hidden="1">
      <c r="CE34" s="380"/>
      <c r="CF34" s="381" t="s">
        <v>228</v>
      </c>
      <c r="CG34" s="382" t="s">
        <v>352</v>
      </c>
      <c r="CH34" s="374"/>
      <c r="CI34" s="374"/>
      <c r="CJ34" s="374"/>
      <c r="CK34" s="374"/>
      <c r="CL34" s="374"/>
      <c r="CM34" s="374"/>
      <c r="CN34" s="374"/>
      <c r="CO34" s="374"/>
      <c r="CP34" s="383"/>
    </row>
    <row r="35" spans="83:94" hidden="1">
      <c r="CE35" s="380"/>
      <c r="CF35" s="374"/>
      <c r="CG35" s="384" t="s">
        <v>215</v>
      </c>
      <c r="CH35" s="384"/>
      <c r="CI35" s="384"/>
      <c r="CJ35" s="384"/>
      <c r="CK35" s="374"/>
      <c r="CL35" s="374"/>
      <c r="CM35" s="374"/>
      <c r="CN35" s="374"/>
      <c r="CO35" s="374"/>
      <c r="CP35" s="385" t="s">
        <v>230</v>
      </c>
    </row>
    <row r="36" spans="83:94" hidden="1">
      <c r="CE36" s="380"/>
      <c r="CF36" s="374"/>
      <c r="CG36" s="386">
        <f>CH8</f>
        <v>3.3053813005300601</v>
      </c>
      <c r="CH36" s="387"/>
      <c r="CI36" s="387"/>
      <c r="CJ36" s="387"/>
      <c r="CK36" s="374"/>
      <c r="CL36" s="374"/>
      <c r="CM36" s="374"/>
      <c r="CN36" s="374"/>
      <c r="CO36" s="374"/>
      <c r="CP36" s="388">
        <f>AVERAGE(CG36:CJ36)</f>
        <v>3.3053813005300601</v>
      </c>
    </row>
    <row r="37" spans="83:94" hidden="1">
      <c r="CE37" s="380"/>
      <c r="CF37" s="374"/>
      <c r="CG37" s="374"/>
      <c r="CH37" s="374"/>
      <c r="CI37" s="374"/>
      <c r="CJ37" s="374"/>
      <c r="CK37" s="374"/>
      <c r="CL37" s="374"/>
      <c r="CM37" s="374"/>
      <c r="CN37" s="374"/>
      <c r="CO37" s="374"/>
      <c r="CP37" s="389"/>
    </row>
    <row r="38" spans="83:94" hidden="1">
      <c r="CE38" s="498" t="s">
        <v>231</v>
      </c>
      <c r="CF38" s="499"/>
      <c r="CG38" s="499"/>
      <c r="CH38" s="374" t="s">
        <v>353</v>
      </c>
      <c r="CI38" s="374"/>
      <c r="CJ38" s="374"/>
      <c r="CK38" s="374"/>
      <c r="CL38" s="374"/>
      <c r="CM38" s="374"/>
      <c r="CN38" s="374"/>
      <c r="CO38" s="374"/>
      <c r="CP38" s="389"/>
    </row>
    <row r="39" spans="83:94" hidden="1">
      <c r="CE39" s="390"/>
      <c r="CF39" s="381"/>
      <c r="CG39" s="391" t="s">
        <v>216</v>
      </c>
      <c r="CH39" s="391" t="s">
        <v>217</v>
      </c>
      <c r="CI39" s="391" t="s">
        <v>218</v>
      </c>
      <c r="CJ39" s="391" t="s">
        <v>219</v>
      </c>
      <c r="CK39" s="391" t="s">
        <v>354</v>
      </c>
      <c r="CL39" s="391" t="s">
        <v>355</v>
      </c>
      <c r="CM39" s="391" t="s">
        <v>356</v>
      </c>
      <c r="CN39" s="391" t="s">
        <v>357</v>
      </c>
      <c r="CO39" s="374"/>
      <c r="CP39" s="389"/>
    </row>
    <row r="40" spans="83:94" hidden="1">
      <c r="CE40" s="380"/>
      <c r="CF40" s="374"/>
      <c r="CG40" s="392">
        <v>3.31540037508013</v>
      </c>
      <c r="CH40" s="392">
        <v>3.3292835392878999</v>
      </c>
      <c r="CI40" s="392">
        <v>3.34803178972642</v>
      </c>
      <c r="CJ40" s="392">
        <v>3.3673825941733302</v>
      </c>
      <c r="CK40" s="392">
        <v>3.38833435878575</v>
      </c>
      <c r="CL40" s="392">
        <v>3.4096488246484</v>
      </c>
      <c r="CM40" s="392">
        <v>3.4302167440242401</v>
      </c>
      <c r="CN40" s="392">
        <v>3.45145754963055</v>
      </c>
      <c r="CO40" s="374"/>
      <c r="CP40" s="388">
        <f>AVERAGE(CG40:CN40)</f>
        <v>3.3799694719195901</v>
      </c>
    </row>
    <row r="41" spans="83:94" hidden="1">
      <c r="CE41" s="380"/>
      <c r="CF41" s="374"/>
      <c r="CG41" s="374"/>
      <c r="CH41" s="374"/>
      <c r="CI41" s="374"/>
      <c r="CJ41" s="374"/>
      <c r="CK41" s="374"/>
      <c r="CL41" s="374"/>
      <c r="CM41" s="374"/>
      <c r="CN41" s="374"/>
      <c r="CO41" s="374"/>
      <c r="CP41" s="389"/>
    </row>
    <row r="42" spans="83:94" hidden="1">
      <c r="CE42" s="380"/>
      <c r="CF42" s="374"/>
      <c r="CG42" s="374"/>
      <c r="CH42" s="374"/>
      <c r="CI42" s="374"/>
      <c r="CJ42" s="374"/>
      <c r="CK42" s="374"/>
      <c r="CL42" s="374"/>
      <c r="CM42" s="374"/>
      <c r="CN42" s="374"/>
      <c r="CO42" s="393" t="s">
        <v>232</v>
      </c>
      <c r="CP42" s="394">
        <f>(CP40-CP36)/CP36</f>
        <v>2.2565678391648442E-2</v>
      </c>
    </row>
    <row r="43" spans="83:94" hidden="1">
      <c r="CE43" s="395"/>
      <c r="CF43" s="396"/>
      <c r="CG43" s="396"/>
      <c r="CH43" s="396"/>
      <c r="CI43" s="396"/>
      <c r="CJ43" s="396"/>
      <c r="CK43" s="396"/>
      <c r="CL43" s="396"/>
      <c r="CM43" s="396"/>
      <c r="CN43" s="396"/>
      <c r="CO43" s="396"/>
      <c r="CP43" s="397"/>
    </row>
    <row r="44" spans="83:94" hidden="1"/>
    <row r="45" spans="83:94" hidden="1"/>
  </sheetData>
  <mergeCells count="3">
    <mergeCell ref="A1:B1"/>
    <mergeCell ref="CE23:CG23"/>
    <mergeCell ref="CE38:CG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47"/>
  <sheetViews>
    <sheetView tabSelected="1" zoomScaleNormal="100" workbookViewId="0">
      <selection activeCell="F39" sqref="F39"/>
    </sheetView>
  </sheetViews>
  <sheetFormatPr defaultColWidth="9.28515625" defaultRowHeight="12.75"/>
  <cols>
    <col min="1" max="1" width="9.28515625" style="9"/>
    <col min="2" max="2" width="34.28515625" style="9" customWidth="1"/>
    <col min="3" max="3" width="9" style="56" customWidth="1"/>
    <col min="4" max="4" width="9.42578125" style="9" customWidth="1"/>
    <col min="5" max="6" width="9.28515625" style="9"/>
    <col min="7" max="7" width="8.7109375" style="9" customWidth="1"/>
    <col min="8" max="9" width="9.28515625" style="9" customWidth="1"/>
    <col min="10" max="10" width="11.7109375" style="17" customWidth="1"/>
    <col min="11" max="12" width="11.7109375" style="18" hidden="1" customWidth="1"/>
    <col min="13" max="13" width="58.28515625" style="9" bestFit="1" customWidth="1"/>
    <col min="14" max="14" width="52.28515625" style="9" hidden="1" customWidth="1"/>
    <col min="15" max="15" width="11.28515625" style="55" customWidth="1"/>
    <col min="16" max="17" width="9.28515625" style="9" customWidth="1"/>
    <col min="18" max="18" width="10.7109375" style="9" bestFit="1" customWidth="1"/>
    <col min="19" max="22" width="9.28515625" style="9"/>
    <col min="23" max="23" width="9.28515625" style="9" customWidth="1"/>
    <col min="24" max="16384" width="9.28515625" style="9"/>
  </cols>
  <sheetData>
    <row r="1" spans="1:19" ht="23.25" customHeight="1" thickBot="1">
      <c r="A1" s="52"/>
      <c r="B1" s="52" t="s">
        <v>0</v>
      </c>
      <c r="C1" s="53"/>
      <c r="J1" s="1">
        <f>40*52</f>
        <v>2080</v>
      </c>
      <c r="K1" s="2"/>
      <c r="L1" s="2"/>
      <c r="M1" s="54" t="s">
        <v>1</v>
      </c>
      <c r="O1" s="9"/>
    </row>
    <row r="2" spans="1:19">
      <c r="J2" s="3">
        <f>'[23]BTL per FTE per Hour'!M32</f>
        <v>5.5100166450061501</v>
      </c>
      <c r="K2" s="2"/>
      <c r="L2" s="2"/>
      <c r="M2" s="57" t="s">
        <v>2</v>
      </c>
      <c r="O2" s="9"/>
    </row>
    <row r="3" spans="1:19" ht="13.5" thickBot="1">
      <c r="J3" s="4">
        <f>J1*J2</f>
        <v>11460.834621612792</v>
      </c>
      <c r="K3" s="2"/>
      <c r="L3" s="2"/>
      <c r="M3" s="57" t="s">
        <v>3</v>
      </c>
      <c r="N3" s="55"/>
      <c r="O3" s="9"/>
    </row>
    <row r="4" spans="1:19" ht="36.75" customHeight="1">
      <c r="B4" s="89"/>
      <c r="C4" s="90"/>
      <c r="D4" s="518" t="s">
        <v>4</v>
      </c>
      <c r="E4" s="91">
        <f>'M2023 BLS SALARY CHART (53rd)'!C38</f>
        <v>0.24970000000000001</v>
      </c>
      <c r="F4" s="350">
        <f>5.51*(1.85%+1)</f>
        <v>5.6119349999999999</v>
      </c>
      <c r="G4" s="91">
        <f>'M2023 BLS SALARY CHART (53rd)'!C41</f>
        <v>0.12</v>
      </c>
      <c r="H4" s="91">
        <f>'CAF Spring 2024'!CP27</f>
        <v>2.02309192926836E-2</v>
      </c>
      <c r="I4" s="91"/>
      <c r="J4" s="92">
        <f>J1</f>
        <v>2080</v>
      </c>
      <c r="K4" s="93" t="s">
        <v>5</v>
      </c>
      <c r="L4" s="93"/>
      <c r="M4" s="518" t="s">
        <v>6</v>
      </c>
      <c r="N4" s="520"/>
      <c r="O4" s="58"/>
    </row>
    <row r="5" spans="1:19" ht="15" customHeight="1" thickBot="1">
      <c r="B5" s="59" t="s">
        <v>7</v>
      </c>
      <c r="C5" s="475" t="s">
        <v>8</v>
      </c>
      <c r="D5" s="519"/>
      <c r="E5" s="476" t="s">
        <v>9</v>
      </c>
      <c r="F5" s="476" t="s">
        <v>10</v>
      </c>
      <c r="G5" s="476" t="s">
        <v>11</v>
      </c>
      <c r="H5" s="476" t="s">
        <v>12</v>
      </c>
      <c r="I5" s="476" t="s">
        <v>90</v>
      </c>
      <c r="J5" s="477" t="s">
        <v>13</v>
      </c>
      <c r="K5" s="478" t="s">
        <v>14</v>
      </c>
      <c r="L5" s="478"/>
      <c r="M5" s="519"/>
      <c r="N5" s="521"/>
      <c r="O5" s="60"/>
    </row>
    <row r="6" spans="1:19" ht="15" customHeight="1" thickBot="1">
      <c r="B6" s="101" t="s">
        <v>15</v>
      </c>
      <c r="C6" s="102">
        <v>1</v>
      </c>
      <c r="D6" s="103">
        <f>56243*(2.73%+1)*(2.56%+1)*(2.4%+1)*(1.85%+1)</f>
        <v>61802.318542115885</v>
      </c>
      <c r="E6" s="103">
        <f>D6*$E$4</f>
        <v>15432.038939966336</v>
      </c>
      <c r="F6" s="103">
        <f>$F$4*2080</f>
        <v>11672.8248</v>
      </c>
      <c r="G6" s="103">
        <f>(D6+E6+F6)*$G$4</f>
        <v>10668.861873849866</v>
      </c>
      <c r="H6" s="103">
        <f>SUM(D6:F6)*$H$4</f>
        <v>1798.6740292887148</v>
      </c>
      <c r="I6" s="103">
        <f>D6+E6+F6+G6+H6</f>
        <v>101374.7181852208</v>
      </c>
      <c r="J6" s="110">
        <f>I6/$J$4</f>
        <v>48.737845281356158</v>
      </c>
      <c r="K6" s="104" t="e">
        <f>#REF!*0.25</f>
        <v>#REF!</v>
      </c>
      <c r="L6" s="105" t="e">
        <f>#REF!*0.25</f>
        <v>#REF!</v>
      </c>
      <c r="M6" s="106" t="s">
        <v>16</v>
      </c>
      <c r="N6" s="107"/>
      <c r="O6" s="9"/>
      <c r="P6" s="111"/>
      <c r="Q6" s="15"/>
      <c r="R6" s="112"/>
    </row>
    <row r="7" spans="1:19" ht="15" customHeight="1" thickBot="1">
      <c r="B7" s="7" t="s">
        <v>15</v>
      </c>
      <c r="C7" s="8">
        <v>2</v>
      </c>
      <c r="D7" s="13">
        <f>('M2023 BLS SALARY CHART (53rd)'!C14*0.5)+('M2023 BLS SALARY CHART (53rd)'!C18*0.5)</f>
        <v>76925.576000000001</v>
      </c>
      <c r="E7" s="13">
        <f t="shared" ref="E7:E30" si="0">D7*$E$4</f>
        <v>19208.316327200002</v>
      </c>
      <c r="F7" s="13">
        <f t="shared" ref="F7:F32" si="1">$F$4*2080</f>
        <v>11672.8248</v>
      </c>
      <c r="G7" s="13">
        <f t="shared" ref="G7:G30" si="2">(D7+E7+F7)*$G$4</f>
        <v>12936.806055264002</v>
      </c>
      <c r="H7" s="103">
        <f t="shared" ref="H7:H32" si="3">SUM(D7:F7)*$H$4</f>
        <v>2181.028993409554</v>
      </c>
      <c r="I7" s="13">
        <f t="shared" ref="I7:I30" si="4">D7+E7+F7+G7+H7</f>
        <v>122924.55217587356</v>
      </c>
      <c r="J7" s="110">
        <f>I7/$J$4</f>
        <v>59.098342392246899</v>
      </c>
      <c r="K7" s="5" t="e">
        <f>#REF!*0.25</f>
        <v>#REF!</v>
      </c>
      <c r="L7" s="94" t="e">
        <f>#REF!*0.25</f>
        <v>#REF!</v>
      </c>
      <c r="M7" s="95" t="s">
        <v>452</v>
      </c>
      <c r="N7" s="108"/>
      <c r="O7" s="9"/>
      <c r="P7" s="111"/>
      <c r="Q7" s="15"/>
      <c r="R7" s="112"/>
    </row>
    <row r="8" spans="1:19" ht="15" customHeight="1" thickBot="1">
      <c r="B8" s="7" t="s">
        <v>15</v>
      </c>
      <c r="C8" s="8">
        <v>3</v>
      </c>
      <c r="D8" s="13">
        <f>77557*(2.73%+1)*(2.56%+1)*(2.4%+1)*(1.85%+1)</f>
        <v>85223.092992388061</v>
      </c>
      <c r="E8" s="13">
        <f t="shared" si="0"/>
        <v>21280.206320199301</v>
      </c>
      <c r="F8" s="13">
        <f t="shared" si="1"/>
        <v>11672.8248</v>
      </c>
      <c r="G8" s="13">
        <f t="shared" si="2"/>
        <v>14181.134893510483</v>
      </c>
      <c r="H8" s="103">
        <f t="shared" si="3"/>
        <v>2390.8116292439154</v>
      </c>
      <c r="I8" s="13">
        <f t="shared" si="4"/>
        <v>134748.07063534178</v>
      </c>
      <c r="J8" s="110">
        <f>I8/$J$4</f>
        <v>64.782726266991233</v>
      </c>
      <c r="K8" s="5" t="e">
        <f>#REF!*0.25</f>
        <v>#REF!</v>
      </c>
      <c r="L8" s="94" t="e">
        <f>#REF!*0.25</f>
        <v>#REF!</v>
      </c>
      <c r="M8" s="95" t="s">
        <v>16</v>
      </c>
      <c r="N8" s="108"/>
      <c r="O8" s="9"/>
      <c r="P8" s="111"/>
      <c r="Q8" s="15"/>
      <c r="R8" s="112"/>
    </row>
    <row r="9" spans="1:19" ht="15" customHeight="1" thickBot="1">
      <c r="B9" s="7" t="s">
        <v>15</v>
      </c>
      <c r="C9" s="8">
        <v>4</v>
      </c>
      <c r="D9" s="13">
        <f>93481*(2.73%+1)*(2.56%+1)*(2.4%+1)*(1.85%+1)</f>
        <v>102721.09488532858</v>
      </c>
      <c r="E9" s="13">
        <f t="shared" si="0"/>
        <v>25649.457392866549</v>
      </c>
      <c r="F9" s="13">
        <f t="shared" si="1"/>
        <v>11672.8248</v>
      </c>
      <c r="G9" s="13">
        <f t="shared" si="2"/>
        <v>16805.205249383416</v>
      </c>
      <c r="H9" s="103">
        <f t="shared" si="3"/>
        <v>2833.2062591438221</v>
      </c>
      <c r="I9" s="13">
        <f t="shared" si="4"/>
        <v>159681.78858672237</v>
      </c>
      <c r="J9" s="110">
        <f>I9/$J$4</f>
        <v>76.770090666693449</v>
      </c>
      <c r="K9" s="5" t="e">
        <f>#REF!*0.25</f>
        <v>#REF!</v>
      </c>
      <c r="L9" s="94" t="e">
        <f>#REF!*0.25</f>
        <v>#REF!</v>
      </c>
      <c r="M9" s="95" t="s">
        <v>16</v>
      </c>
      <c r="N9" s="108"/>
      <c r="O9" s="9"/>
      <c r="P9" s="111"/>
      <c r="Q9" s="15"/>
      <c r="R9" s="112"/>
    </row>
    <row r="10" spans="1:19" ht="15" customHeight="1" thickBot="1">
      <c r="B10" s="7" t="s">
        <v>17</v>
      </c>
      <c r="C10" s="8">
        <v>1</v>
      </c>
      <c r="D10" s="13">
        <f>160063*(2.56%+1)*(2.4%+1)*(1.85%+1)</f>
        <v>171210.32615608317</v>
      </c>
      <c r="E10" s="13">
        <f t="shared" si="0"/>
        <v>42751.218441173973</v>
      </c>
      <c r="F10" s="13">
        <f t="shared" si="1"/>
        <v>11672.8248</v>
      </c>
      <c r="G10" s="13">
        <f t="shared" si="2"/>
        <v>27076.124327670859</v>
      </c>
      <c r="H10" s="103">
        <f t="shared" si="3"/>
        <v>4564.7907169314676</v>
      </c>
      <c r="I10" s="13">
        <f t="shared" si="4"/>
        <v>257275.28444185949</v>
      </c>
      <c r="J10" s="110">
        <f>I10/$J$4</f>
        <v>123.69004059704783</v>
      </c>
      <c r="K10" s="5" t="e">
        <f>#REF!*0.25</f>
        <v>#REF!</v>
      </c>
      <c r="L10" s="94" t="e">
        <f>#REF!*0.25</f>
        <v>#REF!</v>
      </c>
      <c r="M10" s="95" t="s">
        <v>16</v>
      </c>
      <c r="N10" s="108"/>
      <c r="O10" s="9"/>
      <c r="P10" s="111"/>
      <c r="Q10" s="15"/>
      <c r="R10" s="112"/>
    </row>
    <row r="11" spans="1:19" ht="15" customHeight="1" thickBot="1">
      <c r="B11" s="7" t="s">
        <v>17</v>
      </c>
      <c r="C11" s="8">
        <v>2</v>
      </c>
      <c r="D11" s="346"/>
      <c r="E11" s="346"/>
      <c r="F11" s="346"/>
      <c r="G11" s="346"/>
      <c r="H11" s="347"/>
      <c r="I11" s="346"/>
      <c r="J11" s="110">
        <v>145.05000000000001</v>
      </c>
      <c r="K11" s="5" t="e">
        <f>#REF!*0.25</f>
        <v>#REF!</v>
      </c>
      <c r="L11" s="94" t="e">
        <f>#REF!*0.25</f>
        <v>#REF!</v>
      </c>
      <c r="M11" s="349" t="s">
        <v>445</v>
      </c>
      <c r="N11" s="108"/>
      <c r="O11" s="9"/>
      <c r="P11" s="111"/>
      <c r="Q11" s="15"/>
      <c r="R11" s="112"/>
    </row>
    <row r="12" spans="1:19" ht="15" customHeight="1" thickBot="1">
      <c r="B12" s="7" t="s">
        <v>17</v>
      </c>
      <c r="C12" s="8">
        <v>3</v>
      </c>
      <c r="D12" s="13">
        <f>'M2023 BLS SALARY CHART (53rd)'!C44</f>
        <v>247470</v>
      </c>
      <c r="E12" s="13">
        <f>D12*$E$4</f>
        <v>61793.258999999998</v>
      </c>
      <c r="F12" s="13">
        <f t="shared" si="1"/>
        <v>11672.8248</v>
      </c>
      <c r="G12" s="13">
        <f t="shared" si="2"/>
        <v>38512.330055999999</v>
      </c>
      <c r="H12" s="103">
        <f t="shared" si="3"/>
        <v>6492.832009467741</v>
      </c>
      <c r="I12" s="13">
        <f t="shared" si="4"/>
        <v>365941.24586546776</v>
      </c>
      <c r="J12" s="110">
        <f>I12/$J$4</f>
        <v>175.93329128147488</v>
      </c>
      <c r="K12" s="5" t="e">
        <f>#REF!*0.25</f>
        <v>#REF!</v>
      </c>
      <c r="L12" s="94" t="e">
        <f>#REF!*0.25</f>
        <v>#REF!</v>
      </c>
      <c r="M12" s="95" t="s">
        <v>452</v>
      </c>
      <c r="N12" s="108"/>
      <c r="O12" s="9"/>
      <c r="P12" s="111"/>
      <c r="Q12" s="15"/>
      <c r="R12" s="112"/>
    </row>
    <row r="13" spans="1:19" ht="15" hidden="1" customHeight="1">
      <c r="B13" s="7" t="s">
        <v>19</v>
      </c>
      <c r="C13" s="8">
        <v>1</v>
      </c>
      <c r="D13" s="13">
        <v>77528</v>
      </c>
      <c r="E13" s="13">
        <f t="shared" si="0"/>
        <v>19358.741600000001</v>
      </c>
      <c r="F13" s="13">
        <f t="shared" si="1"/>
        <v>11672.8248</v>
      </c>
      <c r="G13" s="13">
        <f t="shared" si="2"/>
        <v>13027.147968000001</v>
      </c>
      <c r="H13" s="103">
        <f t="shared" si="3"/>
        <v>2196.2598262871265</v>
      </c>
      <c r="I13" s="13">
        <f t="shared" si="4"/>
        <v>123782.97419428715</v>
      </c>
      <c r="J13" s="110">
        <f t="shared" ref="J13:J29" si="5">I13/$J$4</f>
        <v>59.511045285714978</v>
      </c>
      <c r="K13" s="5" t="e">
        <f>#REF!*0.25</f>
        <v>#REF!</v>
      </c>
      <c r="L13" s="94" t="e">
        <f>#REF!*0.25</f>
        <v>#REF!</v>
      </c>
      <c r="M13" s="95" t="s">
        <v>429</v>
      </c>
      <c r="N13" s="108"/>
      <c r="O13" s="9"/>
      <c r="P13" s="111"/>
      <c r="Q13" s="15"/>
      <c r="R13" s="112"/>
    </row>
    <row r="14" spans="1:19" ht="15" hidden="1" customHeight="1">
      <c r="B14" s="7" t="s">
        <v>19</v>
      </c>
      <c r="C14" s="8">
        <v>3</v>
      </c>
      <c r="D14" s="13">
        <v>106074</v>
      </c>
      <c r="E14" s="13">
        <f t="shared" si="0"/>
        <v>26486.677800000001</v>
      </c>
      <c r="F14" s="13">
        <f t="shared" si="1"/>
        <v>11672.8248</v>
      </c>
      <c r="G14" s="13">
        <f t="shared" si="2"/>
        <v>17308.020312000001</v>
      </c>
      <c r="H14" s="103">
        <f t="shared" si="3"/>
        <v>2917.9763504016701</v>
      </c>
      <c r="I14" s="13">
        <f t="shared" si="4"/>
        <v>164459.49926240169</v>
      </c>
      <c r="J14" s="110">
        <f t="shared" si="5"/>
        <v>79.067066953077742</v>
      </c>
      <c r="K14" s="5" t="e">
        <f>#REF!*0.25</f>
        <v>#REF!</v>
      </c>
      <c r="L14" s="94" t="e">
        <f>#REF!*0.25</f>
        <v>#REF!</v>
      </c>
      <c r="M14" s="95" t="s">
        <v>429</v>
      </c>
      <c r="N14" s="108"/>
      <c r="O14" s="9"/>
      <c r="P14" s="111"/>
      <c r="Q14" s="15"/>
      <c r="R14" s="112"/>
    </row>
    <row r="15" spans="1:19" ht="15" hidden="1" customHeight="1">
      <c r="B15" s="7" t="s">
        <v>21</v>
      </c>
      <c r="C15" s="8">
        <v>1</v>
      </c>
      <c r="D15" s="13">
        <v>54786</v>
      </c>
      <c r="E15" s="13">
        <f t="shared" si="0"/>
        <v>13680.064200000001</v>
      </c>
      <c r="F15" s="13">
        <f t="shared" si="1"/>
        <v>11672.8248</v>
      </c>
      <c r="G15" s="13">
        <f t="shared" si="2"/>
        <v>9616.6666799999985</v>
      </c>
      <c r="H15" s="103">
        <f t="shared" si="3"/>
        <v>1621.2833955643293</v>
      </c>
      <c r="I15" s="13">
        <f t="shared" si="4"/>
        <v>91376.83907556432</v>
      </c>
      <c r="J15" s="110">
        <f t="shared" si="5"/>
        <v>43.931172632482848</v>
      </c>
      <c r="K15" s="5" t="e">
        <f>#REF!*0.25</f>
        <v>#REF!</v>
      </c>
      <c r="L15" s="94" t="e">
        <f>#REF!*0.25</f>
        <v>#REF!</v>
      </c>
      <c r="M15" s="95" t="s">
        <v>429</v>
      </c>
      <c r="N15" s="108"/>
      <c r="O15" s="62"/>
      <c r="P15" s="111"/>
      <c r="Q15" s="15"/>
      <c r="R15" s="112"/>
      <c r="S15" s="62"/>
    </row>
    <row r="16" spans="1:19" ht="15" customHeight="1" thickBot="1">
      <c r="B16" s="7" t="s">
        <v>25</v>
      </c>
      <c r="C16" s="8">
        <v>1</v>
      </c>
      <c r="D16" s="13">
        <f>'M2023 BLS SALARY CHART (53rd)'!C16</f>
        <v>73854.144</v>
      </c>
      <c r="E16" s="13">
        <f t="shared" si="0"/>
        <v>18441.379756800001</v>
      </c>
      <c r="F16" s="13">
        <f t="shared" si="1"/>
        <v>11672.8248</v>
      </c>
      <c r="G16" s="13">
        <f t="shared" si="2"/>
        <v>12476.201826815999</v>
      </c>
      <c r="H16" s="103">
        <f t="shared" si="3"/>
        <v>2103.375268646218</v>
      </c>
      <c r="I16" s="13">
        <f t="shared" si="4"/>
        <v>118547.92565226223</v>
      </c>
      <c r="J16" s="110">
        <f t="shared" si="5"/>
        <v>56.994195025126075</v>
      </c>
      <c r="K16" s="5" t="e">
        <f>#REF!*0.25</f>
        <v>#REF!</v>
      </c>
      <c r="L16" s="94" t="e">
        <f>#REF!*0.25</f>
        <v>#REF!</v>
      </c>
      <c r="M16" s="95" t="s">
        <v>452</v>
      </c>
      <c r="N16" s="108"/>
      <c r="O16" s="62"/>
      <c r="P16" s="111"/>
      <c r="Q16" s="15"/>
      <c r="R16" s="112"/>
      <c r="S16" s="62"/>
    </row>
    <row r="17" spans="2:19" ht="15" hidden="1" customHeight="1">
      <c r="B17" s="7" t="s">
        <v>21</v>
      </c>
      <c r="C17" s="8">
        <v>3</v>
      </c>
      <c r="D17" s="13">
        <v>64674</v>
      </c>
      <c r="E17" s="13">
        <f t="shared" si="0"/>
        <v>16149.0978</v>
      </c>
      <c r="F17" s="13">
        <f t="shared" si="1"/>
        <v>11672.8248</v>
      </c>
      <c r="G17" s="13">
        <f t="shared" si="2"/>
        <v>11099.510711999999</v>
      </c>
      <c r="H17" s="103">
        <f t="shared" si="3"/>
        <v>1871.2775450229092</v>
      </c>
      <c r="I17" s="13">
        <f t="shared" si="4"/>
        <v>105466.71085702292</v>
      </c>
      <c r="J17" s="110">
        <f t="shared" si="5"/>
        <v>50.705149450491788</v>
      </c>
      <c r="K17" s="5" t="e">
        <f>#REF!*0.25</f>
        <v>#REF!</v>
      </c>
      <c r="L17" s="94" t="e">
        <f>#REF!*0.25</f>
        <v>#REF!</v>
      </c>
      <c r="M17" s="95" t="s">
        <v>428</v>
      </c>
      <c r="N17" s="108"/>
      <c r="O17" s="62"/>
      <c r="P17" s="111"/>
      <c r="Q17" s="15"/>
      <c r="R17" s="112"/>
      <c r="S17" s="62"/>
    </row>
    <row r="18" spans="2:19" ht="15" customHeight="1" thickBot="1">
      <c r="B18" s="7" t="s">
        <v>26</v>
      </c>
      <c r="C18" s="8">
        <v>2</v>
      </c>
      <c r="D18" s="13">
        <f>'M2023 BLS SALARY CHART (53rd)'!C32</f>
        <v>103622.27200000001</v>
      </c>
      <c r="E18" s="13">
        <f t="shared" si="0"/>
        <v>25874.481318400005</v>
      </c>
      <c r="F18" s="13">
        <f t="shared" si="1"/>
        <v>11672.8248</v>
      </c>
      <c r="G18" s="13">
        <f t="shared" si="2"/>
        <v>16940.349374207999</v>
      </c>
      <c r="H18" s="103">
        <f t="shared" si="3"/>
        <v>2855.9903414955434</v>
      </c>
      <c r="I18" s="13">
        <f t="shared" si="4"/>
        <v>160965.91783410354</v>
      </c>
      <c r="J18" s="110">
        <f>I18/$J$4</f>
        <v>77.387460497165165</v>
      </c>
      <c r="K18" s="5" t="e">
        <f>#REF!*0.25</f>
        <v>#REF!</v>
      </c>
      <c r="L18" s="94" t="e">
        <f>#REF!*0.25</f>
        <v>#REF!</v>
      </c>
      <c r="M18" s="95" t="s">
        <v>452</v>
      </c>
      <c r="N18" s="108"/>
      <c r="O18" s="62"/>
      <c r="P18" s="111"/>
      <c r="Q18" s="15"/>
      <c r="R18" s="112"/>
      <c r="S18" s="62"/>
    </row>
    <row r="19" spans="2:19" ht="15" customHeight="1" thickBot="1">
      <c r="B19" s="7" t="s">
        <v>27</v>
      </c>
      <c r="C19" s="8">
        <v>3</v>
      </c>
      <c r="D19" s="13">
        <f>'M2023 BLS SALARY CHART (53rd)'!C34</f>
        <v>140838.46400000001</v>
      </c>
      <c r="E19" s="13">
        <f>D19*$E$4</f>
        <v>35167.364460800003</v>
      </c>
      <c r="F19" s="13">
        <f t="shared" si="1"/>
        <v>11672.8248</v>
      </c>
      <c r="G19" s="13">
        <f>(D19+E19+F19)*$G$4</f>
        <v>22521.438391296</v>
      </c>
      <c r="H19" s="103">
        <f t="shared" si="3"/>
        <v>3796.9116870787943</v>
      </c>
      <c r="I19" s="13">
        <f>D19+E19+F19+G19+H19</f>
        <v>213997.00333917479</v>
      </c>
      <c r="J19" s="110">
        <f>I19/$J$4</f>
        <v>102.88317468229558</v>
      </c>
      <c r="K19" s="5" t="e">
        <f>#REF!*0.25</f>
        <v>#REF!</v>
      </c>
      <c r="L19" s="94" t="e">
        <f>#REF!*0.25</f>
        <v>#REF!</v>
      </c>
      <c r="M19" s="95" t="s">
        <v>452</v>
      </c>
      <c r="N19" s="108"/>
      <c r="O19" s="9"/>
      <c r="P19" s="111"/>
      <c r="Q19" s="15"/>
      <c r="R19" s="112"/>
    </row>
    <row r="20" spans="2:19" ht="15" customHeight="1" thickBot="1">
      <c r="B20" s="7" t="s">
        <v>28</v>
      </c>
      <c r="C20" s="8">
        <v>1</v>
      </c>
      <c r="D20" s="13">
        <f>'M2023 BLS SALARY CHART (53rd)'!C14</f>
        <v>70211.44</v>
      </c>
      <c r="E20" s="13">
        <f t="shared" ref="E20" si="6">D20*$E$4</f>
        <v>17531.796568000002</v>
      </c>
      <c r="F20" s="13">
        <f t="shared" si="1"/>
        <v>11672.8248</v>
      </c>
      <c r="G20" s="13">
        <f t="shared" ref="G20" si="7">(D20+E20+F20)*$G$4</f>
        <v>11929.927364160001</v>
      </c>
      <c r="H20" s="103">
        <f t="shared" si="3"/>
        <v>2011.2783139324881</v>
      </c>
      <c r="I20" s="13">
        <f t="shared" ref="I20" si="8">D20+E20+F20+G20+H20</f>
        <v>113357.2670460925</v>
      </c>
      <c r="J20" s="110">
        <f>I20/$J$4</f>
        <v>54.498686079852163</v>
      </c>
      <c r="K20" s="5" t="e">
        <f>#REF!*0.25</f>
        <v>#REF!</v>
      </c>
      <c r="L20" s="94" t="e">
        <f>#REF!*0.25</f>
        <v>#REF!</v>
      </c>
      <c r="M20" s="95" t="s">
        <v>452</v>
      </c>
      <c r="N20" s="108"/>
      <c r="O20" s="62"/>
      <c r="P20" s="111"/>
      <c r="Q20" s="15"/>
      <c r="R20" s="112"/>
      <c r="S20" s="62"/>
    </row>
    <row r="21" spans="2:19" ht="15" customHeight="1" thickBot="1">
      <c r="B21" s="7" t="s">
        <v>28</v>
      </c>
      <c r="C21" s="8">
        <v>2</v>
      </c>
      <c r="D21" s="13">
        <f>R41</f>
        <v>78507.020799999998</v>
      </c>
      <c r="E21" s="13">
        <f t="shared" si="0"/>
        <v>19603.203093759999</v>
      </c>
      <c r="F21" s="13">
        <f t="shared" si="1"/>
        <v>11672.8248</v>
      </c>
      <c r="G21" s="13">
        <f>(D21+E21+F21)*$G$4</f>
        <v>13173.965843251201</v>
      </c>
      <c r="H21" s="103">
        <f t="shared" si="3"/>
        <v>2221.0119978282123</v>
      </c>
      <c r="I21" s="13">
        <f>D21+E21+F21+G21+H21</f>
        <v>125178.02653483943</v>
      </c>
      <c r="J21" s="110">
        <f>I21/$J$4</f>
        <v>60.181743526365111</v>
      </c>
      <c r="K21" s="5" t="e">
        <f>#REF!*0.25</f>
        <v>#REF!</v>
      </c>
      <c r="L21" s="94" t="e">
        <f>#REF!*0.25</f>
        <v>#REF!</v>
      </c>
      <c r="M21" s="95" t="s">
        <v>452</v>
      </c>
      <c r="N21" s="108"/>
      <c r="O21" s="62"/>
      <c r="P21" s="111"/>
      <c r="Q21" s="15"/>
      <c r="R21" s="112"/>
      <c r="S21" s="62"/>
    </row>
    <row r="22" spans="2:19" ht="15" hidden="1" customHeight="1">
      <c r="B22" s="7" t="s">
        <v>28</v>
      </c>
      <c r="C22" s="8">
        <v>1</v>
      </c>
      <c r="D22" s="13">
        <v>78221</v>
      </c>
      <c r="E22" s="13">
        <f t="shared" si="0"/>
        <v>19531.7837</v>
      </c>
      <c r="F22" s="13">
        <f t="shared" si="1"/>
        <v>11672.8248</v>
      </c>
      <c r="G22" s="13">
        <f t="shared" ref="G22:G23" si="9">(D22+E22+F22)*$G$4</f>
        <v>13131.07302</v>
      </c>
      <c r="H22" s="103">
        <f t="shared" si="3"/>
        <v>2213.7806541162927</v>
      </c>
      <c r="I22" s="13">
        <f t="shared" ref="I22:I23" si="10">D22+E22+F22+G22+H22</f>
        <v>124770.46217411628</v>
      </c>
      <c r="J22" s="110">
        <f t="shared" ref="J22:J23" si="11">I22/$J$4</f>
        <v>59.985799122171294</v>
      </c>
      <c r="K22" s="5" t="e">
        <f>#REF!*0.25</f>
        <v>#REF!</v>
      </c>
      <c r="L22" s="94" t="e">
        <f>#REF!*0.25</f>
        <v>#REF!</v>
      </c>
      <c r="M22" s="95" t="s">
        <v>20</v>
      </c>
      <c r="N22" s="108"/>
      <c r="O22" s="62"/>
      <c r="P22" s="111"/>
      <c r="Q22" s="15"/>
      <c r="R22" s="112"/>
      <c r="S22" s="62"/>
    </row>
    <row r="23" spans="2:19" ht="15" customHeight="1" thickBot="1">
      <c r="B23" s="7" t="s">
        <v>28</v>
      </c>
      <c r="C23" s="8">
        <v>3</v>
      </c>
      <c r="D23" s="13">
        <f>('M2023 BLS SALARY CHART (53rd)'!C28*0.5)+('M2023 BLS SALARY CHART (53rd)'!C18*0.5)</f>
        <v>92723.072</v>
      </c>
      <c r="E23" s="13">
        <f t="shared" si="0"/>
        <v>23152.951078400001</v>
      </c>
      <c r="F23" s="13">
        <f t="shared" si="1"/>
        <v>11672.8248</v>
      </c>
      <c r="G23" s="13">
        <f t="shared" si="9"/>
        <v>15305.861745407999</v>
      </c>
      <c r="H23" s="103">
        <f t="shared" si="3"/>
        <v>2580.4304473026882</v>
      </c>
      <c r="I23" s="13">
        <f t="shared" si="10"/>
        <v>145435.14007111071</v>
      </c>
      <c r="J23" s="110">
        <f t="shared" si="11"/>
        <v>69.920740418803234</v>
      </c>
      <c r="K23" s="5"/>
      <c r="L23" s="94"/>
      <c r="M23" s="349" t="s">
        <v>446</v>
      </c>
      <c r="N23" s="108"/>
      <c r="O23" s="62"/>
      <c r="P23" s="111"/>
      <c r="Q23" s="15"/>
      <c r="R23" s="112"/>
      <c r="S23" s="62"/>
    </row>
    <row r="24" spans="2:19" ht="15" hidden="1" customHeight="1">
      <c r="B24" s="7" t="s">
        <v>28</v>
      </c>
      <c r="C24" s="8">
        <v>1</v>
      </c>
      <c r="D24" s="13">
        <v>99958</v>
      </c>
      <c r="E24" s="13">
        <f t="shared" si="0"/>
        <v>24959.512600000002</v>
      </c>
      <c r="F24" s="13">
        <f t="shared" si="1"/>
        <v>11672.8248</v>
      </c>
      <c r="G24" s="13">
        <f t="shared" si="2"/>
        <v>16390.840487999998</v>
      </c>
      <c r="H24" s="103">
        <f t="shared" si="3"/>
        <v>2763.3480920998222</v>
      </c>
      <c r="I24" s="13">
        <f t="shared" si="4"/>
        <v>155744.5259800998</v>
      </c>
      <c r="J24" s="110">
        <f t="shared" si="5"/>
        <v>74.877175951971054</v>
      </c>
      <c r="K24" s="5" t="e">
        <f>#REF!*0.25</f>
        <v>#REF!</v>
      </c>
      <c r="L24" s="94" t="e">
        <f>#REF!*0.25</f>
        <v>#REF!</v>
      </c>
      <c r="M24" s="95" t="s">
        <v>20</v>
      </c>
      <c r="N24" s="108"/>
      <c r="O24" s="62"/>
      <c r="P24" s="111"/>
      <c r="Q24" s="15"/>
      <c r="R24" s="112"/>
      <c r="S24" s="62"/>
    </row>
    <row r="25" spans="2:19" ht="13.5" thickBot="1">
      <c r="B25" s="7" t="s">
        <v>28</v>
      </c>
      <c r="C25" s="8">
        <v>4</v>
      </c>
      <c r="D25" s="13">
        <f>'M2023 BLS SALARY CHART (53rd)'!C28</f>
        <v>101806.432</v>
      </c>
      <c r="E25" s="13">
        <f t="shared" si="0"/>
        <v>25421.0660704</v>
      </c>
      <c r="F25" s="13">
        <f t="shared" si="1"/>
        <v>11672.8248</v>
      </c>
      <c r="G25" s="13">
        <f t="shared" si="2"/>
        <v>16668.038744448</v>
      </c>
      <c r="H25" s="103">
        <f t="shared" si="3"/>
        <v>2810.0812217187563</v>
      </c>
      <c r="I25" s="13">
        <f t="shared" si="4"/>
        <v>158378.44283656677</v>
      </c>
      <c r="J25" s="110">
        <f>I25/$J$4</f>
        <v>76.143482132964792</v>
      </c>
      <c r="K25" s="5" t="e">
        <f>#REF!*0.25</f>
        <v>#REF!</v>
      </c>
      <c r="L25" s="94" t="e">
        <f>#REF!*0.25</f>
        <v>#REF!</v>
      </c>
      <c r="M25" s="95" t="s">
        <v>452</v>
      </c>
      <c r="N25" s="108"/>
      <c r="O25" s="62"/>
      <c r="P25" s="111"/>
      <c r="R25" s="112"/>
      <c r="S25" s="62"/>
    </row>
    <row r="26" spans="2:19" ht="13.5" hidden="1" thickBot="1">
      <c r="B26" s="7" t="s">
        <v>28</v>
      </c>
      <c r="C26" s="8">
        <v>1</v>
      </c>
      <c r="D26" s="13">
        <f>[23]Chart!C18</f>
        <v>57449.599999999999</v>
      </c>
      <c r="E26" s="13">
        <f t="shared" si="0"/>
        <v>14345.16512</v>
      </c>
      <c r="F26" s="13">
        <f t="shared" si="1"/>
        <v>11672.8248</v>
      </c>
      <c r="G26" s="13">
        <f t="shared" si="2"/>
        <v>10016.1107904</v>
      </c>
      <c r="H26" s="103">
        <f t="shared" si="3"/>
        <v>1688.6260752263311</v>
      </c>
      <c r="I26" s="13">
        <f t="shared" si="4"/>
        <v>95172.326785626326</v>
      </c>
      <c r="J26" s="110">
        <f t="shared" si="5"/>
        <v>45.755926339243423</v>
      </c>
      <c r="K26" s="5" t="e">
        <f>#REF!*0.25</f>
        <v>#REF!</v>
      </c>
      <c r="L26" s="94" t="e">
        <f>#REF!*0.25</f>
        <v>#REF!</v>
      </c>
      <c r="M26" s="95" t="s">
        <v>20</v>
      </c>
      <c r="N26" s="108"/>
      <c r="O26" s="62"/>
      <c r="P26" s="111"/>
      <c r="Q26" s="15"/>
      <c r="R26" s="112"/>
      <c r="S26" s="62"/>
    </row>
    <row r="27" spans="2:19" ht="13.5" thickBot="1">
      <c r="B27" s="7" t="s">
        <v>28</v>
      </c>
      <c r="C27" s="8">
        <v>5</v>
      </c>
      <c r="D27" s="13">
        <f>R37</f>
        <v>119515.136</v>
      </c>
      <c r="E27" s="13">
        <f t="shared" ref="E27" si="12">D27*$E$4</f>
        <v>29842.929459200001</v>
      </c>
      <c r="F27" s="13">
        <f t="shared" si="1"/>
        <v>11672.8248</v>
      </c>
      <c r="G27" s="13">
        <f t="shared" ref="G27" si="13">(D27+E27+F27)*$G$4</f>
        <v>19323.706831104002</v>
      </c>
      <c r="H27" s="103">
        <f t="shared" si="3"/>
        <v>3257.8029444628651</v>
      </c>
      <c r="I27" s="13">
        <f t="shared" ref="I27" si="14">D27+E27+F27+G27+H27</f>
        <v>183612.40003476688</v>
      </c>
      <c r="J27" s="110">
        <f>I27/$J$4</f>
        <v>88.275192324407158</v>
      </c>
      <c r="K27" s="5" t="e">
        <f>#REF!*0.25</f>
        <v>#REF!</v>
      </c>
      <c r="L27" s="94" t="e">
        <f>#REF!*0.25</f>
        <v>#REF!</v>
      </c>
      <c r="M27" s="95" t="s">
        <v>452</v>
      </c>
      <c r="N27" s="108"/>
      <c r="O27" s="62"/>
      <c r="P27" s="111"/>
      <c r="Q27" s="15"/>
      <c r="R27" s="112"/>
      <c r="S27" s="62"/>
    </row>
    <row r="28" spans="2:19" ht="13.5" thickBot="1">
      <c r="B28" s="7" t="s">
        <v>82</v>
      </c>
      <c r="C28" s="8">
        <v>1</v>
      </c>
      <c r="D28" s="13">
        <f>'M2023 BLS SALARY CHART (53rd)'!C6</f>
        <v>43247.567999999999</v>
      </c>
      <c r="E28" s="13">
        <f t="shared" si="0"/>
        <v>10798.9177296</v>
      </c>
      <c r="F28" s="13">
        <f t="shared" si="1"/>
        <v>11672.8248</v>
      </c>
      <c r="G28" s="13">
        <f t="shared" si="2"/>
        <v>7886.3172635519995</v>
      </c>
      <c r="H28" s="103">
        <f t="shared" si="3"/>
        <v>1329.5620672951491</v>
      </c>
      <c r="I28" s="13">
        <f t="shared" si="4"/>
        <v>74935.18986044715</v>
      </c>
      <c r="J28" s="110">
        <f>I28/$J$4</f>
        <v>36.026533586753438</v>
      </c>
      <c r="K28" s="5" t="e">
        <f>#REF!*0.25</f>
        <v>#REF!</v>
      </c>
      <c r="L28" s="94" t="e">
        <f>#REF!*0.25</f>
        <v>#REF!</v>
      </c>
      <c r="M28" s="95" t="s">
        <v>452</v>
      </c>
      <c r="N28" s="479" t="s">
        <v>426</v>
      </c>
      <c r="O28" s="62"/>
      <c r="P28" s="111"/>
      <c r="Q28" s="15"/>
      <c r="R28" s="112"/>
      <c r="S28" s="62"/>
    </row>
    <row r="29" spans="2:19" ht="13.5" hidden="1" thickBot="1">
      <c r="B29" s="7" t="s">
        <v>28</v>
      </c>
      <c r="C29" s="8">
        <v>1</v>
      </c>
      <c r="D29" s="13">
        <v>74033</v>
      </c>
      <c r="E29" s="13">
        <f t="shared" si="0"/>
        <v>18486.040100000002</v>
      </c>
      <c r="F29" s="13">
        <f t="shared" si="1"/>
        <v>11672.8248</v>
      </c>
      <c r="G29" s="13">
        <f t="shared" si="2"/>
        <v>12503.023788</v>
      </c>
      <c r="H29" s="103">
        <f t="shared" si="3"/>
        <v>2107.8972097460933</v>
      </c>
      <c r="I29" s="13">
        <f t="shared" si="4"/>
        <v>118802.7858977461</v>
      </c>
      <c r="J29" s="110">
        <f t="shared" si="5"/>
        <v>57.116723989301008</v>
      </c>
      <c r="K29" s="5" t="e">
        <f>#REF!*0.25</f>
        <v>#REF!</v>
      </c>
      <c r="L29" s="94" t="e">
        <f>#REF!*0.25</f>
        <v>#REF!</v>
      </c>
      <c r="M29" s="95" t="s">
        <v>427</v>
      </c>
      <c r="N29" s="108"/>
      <c r="O29" s="62"/>
      <c r="P29" s="111"/>
      <c r="Q29" s="15"/>
      <c r="R29" s="112"/>
      <c r="S29" s="62"/>
    </row>
    <row r="30" spans="2:19" ht="15" customHeight="1" thickBot="1">
      <c r="B30" s="7" t="s">
        <v>81</v>
      </c>
      <c r="C30" s="8">
        <v>2</v>
      </c>
      <c r="D30" s="13">
        <f>'M2023 BLS SALARY CHART (53rd)'!C8</f>
        <v>56217.241600000001</v>
      </c>
      <c r="E30" s="13">
        <f t="shared" si="0"/>
        <v>14037.44522752</v>
      </c>
      <c r="F30" s="13">
        <f t="shared" si="1"/>
        <v>11672.8248</v>
      </c>
      <c r="G30" s="13">
        <f t="shared" si="2"/>
        <v>9831.3013953024001</v>
      </c>
      <c r="H30" s="103">
        <f t="shared" si="3"/>
        <v>1657.4688755867542</v>
      </c>
      <c r="I30" s="13">
        <f t="shared" si="4"/>
        <v>93416.281898409157</v>
      </c>
      <c r="J30" s="110">
        <f>I30/$J$4</f>
        <v>44.911673989619786</v>
      </c>
      <c r="K30" s="5" t="e">
        <f>#REF!*0.25</f>
        <v>#REF!</v>
      </c>
      <c r="L30" s="94" t="e">
        <f>#REF!*0.25</f>
        <v>#REF!</v>
      </c>
      <c r="M30" s="95" t="s">
        <v>452</v>
      </c>
      <c r="N30" s="109"/>
      <c r="O30" s="62"/>
      <c r="P30" s="111"/>
      <c r="Q30" s="15"/>
      <c r="R30" s="112"/>
      <c r="S30" s="62"/>
    </row>
    <row r="31" spans="2:19" ht="15" customHeight="1" thickBot="1">
      <c r="B31" s="7" t="s">
        <v>453</v>
      </c>
      <c r="C31" s="8">
        <v>3</v>
      </c>
      <c r="D31" s="13">
        <f>'M2023 BLS SALARY CHART (53rd)'!C12</f>
        <v>64438.399999999994</v>
      </c>
      <c r="E31" s="13">
        <f t="shared" ref="E31" si="15">D31*$E$4</f>
        <v>16090.268479999999</v>
      </c>
      <c r="F31" s="13">
        <f t="shared" si="1"/>
        <v>11672.8248</v>
      </c>
      <c r="G31" s="13">
        <f t="shared" ref="G31" si="16">(D31+E31+F31)*$G$4</f>
        <v>11064.179193599999</v>
      </c>
      <c r="H31" s="103">
        <f t="shared" si="3"/>
        <v>1865.3209692125893</v>
      </c>
      <c r="I31" s="13">
        <f t="shared" ref="I31" si="17">D31+E31+F31+G31+H31</f>
        <v>105130.99344281259</v>
      </c>
      <c r="J31" s="110">
        <f>I31/$J$4</f>
        <v>50.54374684750605</v>
      </c>
      <c r="K31" s="5" t="e">
        <f>#REF!*0.25</f>
        <v>#REF!</v>
      </c>
      <c r="L31" s="94" t="e">
        <f>#REF!*0.25</f>
        <v>#REF!</v>
      </c>
      <c r="M31" s="95" t="s">
        <v>452</v>
      </c>
      <c r="N31" s="10"/>
      <c r="O31" s="62"/>
      <c r="P31" s="111"/>
      <c r="Q31" s="15"/>
      <c r="R31" s="112"/>
      <c r="S31" s="62"/>
    </row>
    <row r="32" spans="2:19" ht="15" customHeight="1" thickBot="1">
      <c r="B32" s="11" t="s">
        <v>454</v>
      </c>
      <c r="C32" s="12">
        <v>4</v>
      </c>
      <c r="D32" s="14">
        <f>'M2023 BLS SALARY CHART (53rd)'!C14</f>
        <v>70211.44</v>
      </c>
      <c r="E32" s="14">
        <f t="shared" ref="E32" si="18">D32*$E$4</f>
        <v>17531.796568000002</v>
      </c>
      <c r="F32" s="14">
        <f t="shared" si="1"/>
        <v>11672.8248</v>
      </c>
      <c r="G32" s="14">
        <f t="shared" ref="G32" si="19">(D32+E32+F32)*$G$4</f>
        <v>11929.927364160001</v>
      </c>
      <c r="H32" s="480">
        <f t="shared" si="3"/>
        <v>2011.2783139324881</v>
      </c>
      <c r="I32" s="14">
        <f t="shared" ref="I32" si="20">D32+E32+F32+G32+H32</f>
        <v>113357.2670460925</v>
      </c>
      <c r="J32" s="481">
        <f>I32/$J$4</f>
        <v>54.498686079852163</v>
      </c>
      <c r="K32" s="96" t="e">
        <f>#REF!*0.25</f>
        <v>#REF!</v>
      </c>
      <c r="L32" s="97" t="e">
        <f>#REF!*0.25</f>
        <v>#REF!</v>
      </c>
      <c r="M32" s="482" t="s">
        <v>452</v>
      </c>
      <c r="N32" s="483"/>
      <c r="O32" s="62"/>
      <c r="P32" s="111"/>
      <c r="Q32" s="15"/>
      <c r="R32" s="112"/>
      <c r="S32" s="62"/>
    </row>
    <row r="33" spans="2:23" ht="15" customHeight="1">
      <c r="B33" s="21"/>
      <c r="C33" s="22"/>
      <c r="D33" s="23"/>
      <c r="E33" s="23"/>
      <c r="F33" s="23"/>
      <c r="G33" s="23"/>
      <c r="H33" s="23"/>
      <c r="I33" s="23"/>
      <c r="J33" s="16"/>
      <c r="K33" s="16"/>
      <c r="L33" s="6"/>
      <c r="M33" s="61"/>
      <c r="N33" s="10"/>
      <c r="O33" s="62"/>
      <c r="P33" s="62"/>
      <c r="Q33" s="62"/>
      <c r="R33" s="62"/>
      <c r="S33" s="62"/>
    </row>
    <row r="34" spans="2:23" ht="15" customHeight="1">
      <c r="B34" s="21"/>
      <c r="C34" s="22"/>
      <c r="D34" s="23"/>
      <c r="E34" s="23"/>
      <c r="F34" s="23"/>
      <c r="G34" s="23"/>
      <c r="H34" s="23"/>
      <c r="I34" s="23"/>
      <c r="J34" s="16"/>
      <c r="K34" s="16"/>
      <c r="L34" s="6"/>
      <c r="M34" s="61"/>
      <c r="N34" s="10"/>
      <c r="O34" s="62" t="s">
        <v>450</v>
      </c>
      <c r="P34" s="62"/>
      <c r="Q34" s="62"/>
      <c r="R34" s="62">
        <v>2080</v>
      </c>
      <c r="S34" s="62"/>
    </row>
    <row r="35" spans="2:23" ht="15" customHeight="1">
      <c r="B35" s="21"/>
      <c r="C35" s="22"/>
      <c r="D35" s="23"/>
      <c r="E35" s="23"/>
      <c r="F35" s="23"/>
      <c r="G35" s="23"/>
      <c r="H35" s="23"/>
      <c r="I35" s="23"/>
      <c r="J35" s="16"/>
      <c r="K35" s="16"/>
      <c r="L35" s="6"/>
      <c r="M35" s="61"/>
      <c r="N35" s="10"/>
      <c r="O35" s="62" t="s">
        <v>447</v>
      </c>
      <c r="P35" s="62" t="s">
        <v>448</v>
      </c>
      <c r="Q35" s="474">
        <v>48.46</v>
      </c>
      <c r="R35" s="474">
        <f>Q35*$R$34</f>
        <v>100796.8</v>
      </c>
      <c r="S35" s="62"/>
    </row>
    <row r="36" spans="2:23" ht="15" customHeight="1">
      <c r="B36" s="21"/>
      <c r="C36" s="22"/>
      <c r="D36" s="23"/>
      <c r="E36" s="23"/>
      <c r="F36" s="23"/>
      <c r="G36" s="23"/>
      <c r="H36" s="23"/>
      <c r="I36" s="23"/>
      <c r="J36" s="16"/>
      <c r="K36" s="16"/>
      <c r="L36" s="6"/>
      <c r="M36" s="61"/>
      <c r="N36" s="10"/>
      <c r="O36" s="62" t="s">
        <v>449</v>
      </c>
      <c r="P36" s="62" t="s">
        <v>408</v>
      </c>
      <c r="Q36" s="474">
        <v>66.458399999999997</v>
      </c>
      <c r="R36" s="474">
        <f>Q36*$R$34</f>
        <v>138233.47200000001</v>
      </c>
      <c r="S36" s="62"/>
    </row>
    <row r="37" spans="2:23" ht="15" customHeight="1">
      <c r="B37" s="21"/>
      <c r="C37" s="22"/>
      <c r="D37" s="23"/>
      <c r="E37" s="23"/>
      <c r="F37" s="23"/>
      <c r="G37" s="23"/>
      <c r="H37" s="23"/>
      <c r="I37" s="23"/>
      <c r="J37" s="16"/>
      <c r="K37" s="16"/>
      <c r="L37" s="6"/>
      <c r="M37" s="61"/>
      <c r="N37" s="10"/>
      <c r="O37" s="62"/>
      <c r="P37" s="62"/>
      <c r="Q37" s="474"/>
      <c r="R37" s="474">
        <f>AVERAGE(R35:R36)</f>
        <v>119515.136</v>
      </c>
      <c r="S37" s="62"/>
    </row>
    <row r="38" spans="2:23" ht="15" customHeight="1">
      <c r="B38" s="21"/>
      <c r="C38" s="22"/>
      <c r="D38" s="23"/>
      <c r="E38" s="23"/>
      <c r="F38" s="23"/>
      <c r="G38" s="23"/>
      <c r="H38" s="23"/>
      <c r="I38" s="23"/>
      <c r="J38" s="16"/>
      <c r="K38" s="16"/>
      <c r="L38" s="6"/>
      <c r="M38" s="61"/>
      <c r="N38" s="10"/>
      <c r="O38" s="62"/>
      <c r="P38" s="62"/>
      <c r="Q38" s="474"/>
      <c r="R38" s="474"/>
      <c r="S38" s="62"/>
    </row>
    <row r="39" spans="2:23" ht="15" customHeight="1">
      <c r="B39" s="21"/>
      <c r="C39" s="22"/>
      <c r="D39" s="23"/>
      <c r="E39" s="23"/>
      <c r="F39" s="23"/>
      <c r="G39" s="23"/>
      <c r="H39" s="23"/>
      <c r="I39" s="23"/>
      <c r="J39" s="16"/>
      <c r="K39" s="16"/>
      <c r="L39" s="6"/>
      <c r="M39" s="61"/>
      <c r="N39" s="10"/>
      <c r="O39" s="62" t="s">
        <v>447</v>
      </c>
      <c r="P39" s="62" t="s">
        <v>448</v>
      </c>
      <c r="Q39" s="474">
        <v>48.46</v>
      </c>
      <c r="R39" s="474">
        <f>Q39*$R$34</f>
        <v>100796.8</v>
      </c>
      <c r="S39" s="62"/>
    </row>
    <row r="40" spans="2:23" ht="15" customHeight="1">
      <c r="B40" s="21"/>
      <c r="C40" s="22"/>
      <c r="D40" s="23"/>
      <c r="E40" s="23"/>
      <c r="F40" s="23"/>
      <c r="G40" s="23"/>
      <c r="H40" s="23"/>
      <c r="I40" s="23"/>
      <c r="J40" s="16"/>
      <c r="K40" s="16"/>
      <c r="L40" s="6"/>
      <c r="M40" s="61"/>
      <c r="N40" s="10"/>
      <c r="O40" s="62" t="s">
        <v>451</v>
      </c>
      <c r="P40" s="62"/>
      <c r="Q40" s="474">
        <f>'M2023 BLS SALARY CHART (53rd)'!C7</f>
        <v>27.027519999999999</v>
      </c>
      <c r="R40" s="474">
        <f>Q40*$R$34</f>
        <v>56217.241600000001</v>
      </c>
      <c r="S40" s="62"/>
    </row>
    <row r="41" spans="2:23" ht="15" customHeight="1">
      <c r="B41" s="21"/>
      <c r="C41" s="22"/>
      <c r="D41" s="23"/>
      <c r="E41" s="23"/>
      <c r="F41" s="23"/>
      <c r="G41" s="23"/>
      <c r="H41" s="23"/>
      <c r="I41" s="23"/>
      <c r="J41" s="16"/>
      <c r="K41" s="16"/>
      <c r="L41" s="6"/>
      <c r="M41" s="61"/>
      <c r="N41" s="10"/>
      <c r="O41" s="62"/>
      <c r="P41" s="62"/>
      <c r="Q41" s="474"/>
      <c r="R41" s="474">
        <f>AVERAGE(R39:R40)</f>
        <v>78507.020799999998</v>
      </c>
      <c r="S41" s="62"/>
    </row>
    <row r="42" spans="2:23" ht="15" customHeight="1">
      <c r="B42" s="21"/>
      <c r="C42" s="22"/>
      <c r="D42" s="23"/>
      <c r="E42" s="23"/>
      <c r="F42" s="23"/>
      <c r="G42" s="23"/>
      <c r="H42" s="23"/>
      <c r="I42" s="23"/>
      <c r="J42" s="16"/>
      <c r="K42" s="16"/>
      <c r="L42" s="6"/>
      <c r="M42" s="61"/>
      <c r="N42" s="10"/>
      <c r="O42" s="62"/>
      <c r="P42" s="62"/>
      <c r="Q42" s="62"/>
      <c r="R42" s="62"/>
      <c r="S42" s="62"/>
    </row>
    <row r="43" spans="2:23" s="55" customFormat="1" ht="15" customHeight="1">
      <c r="B43" s="9"/>
      <c r="C43" s="63"/>
      <c r="D43" s="64"/>
      <c r="E43" s="64"/>
      <c r="F43" s="64"/>
      <c r="G43" s="64"/>
      <c r="H43" s="64"/>
      <c r="I43" s="64"/>
      <c r="J43" s="19"/>
      <c r="K43" s="20"/>
      <c r="L43" s="20"/>
      <c r="M43" s="64"/>
      <c r="N43" s="64"/>
      <c r="P43" s="9"/>
      <c r="Q43" s="9"/>
      <c r="R43" s="9"/>
      <c r="S43" s="9"/>
      <c r="T43" s="9"/>
      <c r="U43" s="9"/>
      <c r="V43" s="9"/>
      <c r="W43" s="9"/>
    </row>
    <row r="44" spans="2:23" s="55" customFormat="1" ht="15" customHeight="1">
      <c r="B44" s="9"/>
      <c r="C44" s="9"/>
      <c r="D44" s="64"/>
      <c r="E44" s="64"/>
      <c r="F44" s="64"/>
      <c r="G44" s="64"/>
      <c r="H44" s="64"/>
      <c r="I44" s="64"/>
      <c r="J44" s="19"/>
      <c r="K44" s="20"/>
      <c r="L44" s="20"/>
      <c r="M44" s="64"/>
      <c r="N44" s="64"/>
      <c r="P44" s="9"/>
      <c r="Q44" s="9"/>
      <c r="R44" s="9"/>
      <c r="S44" s="9"/>
      <c r="T44" s="9"/>
      <c r="U44" s="9"/>
      <c r="V44" s="9"/>
      <c r="W44" s="9"/>
    </row>
    <row r="45" spans="2:23" s="55" customFormat="1" ht="15" customHeight="1">
      <c r="B45" s="9"/>
      <c r="C45" s="56"/>
      <c r="D45" s="9"/>
      <c r="E45" s="9"/>
      <c r="F45" s="9"/>
      <c r="G45" s="64"/>
      <c r="H45" s="64"/>
      <c r="I45" s="64"/>
      <c r="J45" s="19"/>
      <c r="K45" s="20"/>
      <c r="L45" s="20"/>
      <c r="M45" s="64"/>
      <c r="N45" s="64"/>
      <c r="P45" s="9"/>
      <c r="Q45" s="9"/>
      <c r="R45" s="9"/>
      <c r="S45" s="9"/>
      <c r="T45" s="9"/>
      <c r="U45" s="9"/>
      <c r="V45" s="9"/>
      <c r="W45" s="9"/>
    </row>
    <row r="46" spans="2:23" s="55" customFormat="1" ht="15" customHeight="1">
      <c r="B46" s="9"/>
      <c r="C46" s="56"/>
      <c r="D46" s="9"/>
      <c r="E46" s="9"/>
      <c r="F46" s="9"/>
      <c r="G46" s="64"/>
      <c r="H46" s="64"/>
      <c r="I46" s="64"/>
      <c r="J46" s="19"/>
      <c r="K46" s="20"/>
      <c r="L46" s="20"/>
      <c r="M46" s="64"/>
      <c r="N46" s="64"/>
      <c r="P46" s="9"/>
      <c r="Q46" s="9"/>
      <c r="R46" s="9"/>
      <c r="S46" s="9"/>
      <c r="T46" s="9"/>
      <c r="U46" s="9"/>
      <c r="V46" s="9"/>
      <c r="W46" s="9"/>
    </row>
    <row r="47" spans="2:23" s="55" customFormat="1" ht="15" customHeight="1">
      <c r="B47" s="9"/>
      <c r="C47" s="56"/>
      <c r="D47" s="9"/>
      <c r="E47" s="9"/>
      <c r="F47" s="9"/>
      <c r="G47" s="64"/>
      <c r="H47" s="64"/>
      <c r="I47" s="64"/>
      <c r="J47" s="19"/>
      <c r="K47" s="20"/>
      <c r="L47" s="20"/>
      <c r="M47" s="64"/>
      <c r="N47" s="64"/>
      <c r="P47" s="9"/>
      <c r="Q47" s="9"/>
      <c r="R47" s="9"/>
      <c r="S47" s="9"/>
      <c r="T47" s="9"/>
      <c r="U47" s="9"/>
      <c r="V47" s="9"/>
      <c r="W47" s="9"/>
    </row>
    <row r="48" spans="2:23" s="55" customFormat="1" ht="15" customHeight="1">
      <c r="B48" s="9"/>
      <c r="C48" s="56"/>
      <c r="D48" s="9"/>
      <c r="E48" s="65"/>
      <c r="F48" s="65"/>
      <c r="G48" s="64"/>
      <c r="H48" s="64"/>
      <c r="I48" s="64"/>
      <c r="J48" s="19"/>
      <c r="K48" s="20"/>
      <c r="L48" s="20"/>
      <c r="M48" s="64"/>
      <c r="N48" s="64"/>
      <c r="P48" s="9"/>
      <c r="Q48" s="9"/>
      <c r="R48" s="9"/>
      <c r="S48" s="9"/>
      <c r="T48" s="9"/>
      <c r="U48" s="9"/>
      <c r="V48" s="9"/>
      <c r="W48" s="9"/>
    </row>
    <row r="49" spans="2:23" s="55" customFormat="1" ht="15" customHeight="1">
      <c r="B49" s="9"/>
      <c r="C49" s="56"/>
      <c r="D49" s="9"/>
      <c r="E49" s="9"/>
      <c r="F49" s="9"/>
      <c r="G49" s="9"/>
      <c r="H49" s="9"/>
      <c r="I49" s="9"/>
      <c r="J49" s="17"/>
      <c r="K49" s="18"/>
      <c r="L49" s="18"/>
      <c r="M49" s="9"/>
      <c r="N49" s="9"/>
      <c r="P49" s="9"/>
      <c r="Q49" s="9"/>
      <c r="R49" s="9"/>
      <c r="S49" s="9"/>
      <c r="T49" s="9"/>
      <c r="U49" s="9"/>
      <c r="V49" s="9"/>
      <c r="W49" s="9"/>
    </row>
    <row r="50" spans="2:23" s="55" customFormat="1" ht="15" customHeight="1">
      <c r="B50" s="9"/>
      <c r="C50" s="56"/>
      <c r="D50" s="9"/>
      <c r="E50" s="9"/>
      <c r="F50" s="9"/>
      <c r="G50" s="9"/>
      <c r="H50" s="9"/>
      <c r="I50" s="9"/>
      <c r="J50" s="17"/>
      <c r="K50" s="18"/>
      <c r="L50" s="18"/>
      <c r="M50" s="9"/>
      <c r="N50" s="9"/>
      <c r="P50" s="9"/>
      <c r="Q50" s="9"/>
      <c r="R50" s="9"/>
      <c r="S50" s="9"/>
      <c r="T50" s="9"/>
      <c r="U50" s="9"/>
      <c r="V50" s="9"/>
      <c r="W50" s="9"/>
    </row>
    <row r="51" spans="2:23" s="55" customFormat="1" ht="15" customHeight="1">
      <c r="B51" s="9"/>
      <c r="C51" s="56"/>
      <c r="D51" s="9"/>
      <c r="E51" s="9"/>
      <c r="F51" s="9"/>
      <c r="G51" s="9"/>
      <c r="H51" s="9"/>
      <c r="I51" s="9"/>
      <c r="J51" s="17"/>
      <c r="K51" s="18"/>
      <c r="L51" s="18"/>
      <c r="M51" s="9"/>
      <c r="N51" s="9"/>
      <c r="P51" s="9"/>
      <c r="Q51" s="9"/>
      <c r="R51" s="9"/>
      <c r="S51" s="9"/>
      <c r="T51" s="9"/>
      <c r="U51" s="9"/>
      <c r="V51" s="9"/>
      <c r="W51" s="9"/>
    </row>
    <row r="52" spans="2:23" s="55" customFormat="1" ht="15" customHeight="1">
      <c r="B52" s="9"/>
      <c r="C52" s="56"/>
      <c r="D52" s="9"/>
      <c r="E52" s="9"/>
      <c r="F52" s="9"/>
      <c r="G52" s="9"/>
      <c r="H52" s="9"/>
      <c r="I52" s="9"/>
      <c r="J52" s="17"/>
      <c r="K52" s="18"/>
      <c r="L52" s="18"/>
      <c r="M52" s="9"/>
      <c r="N52" s="9"/>
      <c r="P52" s="9"/>
      <c r="Q52" s="9"/>
      <c r="R52" s="9"/>
      <c r="S52" s="9"/>
      <c r="T52" s="9"/>
      <c r="U52" s="9"/>
      <c r="V52" s="9"/>
      <c r="W52" s="9"/>
    </row>
    <row r="53" spans="2:23" s="55" customFormat="1" ht="15" customHeight="1">
      <c r="B53" s="9"/>
      <c r="C53" s="56"/>
      <c r="D53" s="9"/>
      <c r="E53" s="9"/>
      <c r="F53" s="9"/>
      <c r="G53" s="9"/>
      <c r="H53" s="9"/>
      <c r="I53" s="9"/>
      <c r="J53" s="17"/>
      <c r="K53" s="18"/>
      <c r="L53" s="18"/>
      <c r="M53" s="9"/>
      <c r="N53" s="9"/>
      <c r="P53" s="9"/>
      <c r="Q53" s="9"/>
      <c r="R53" s="9"/>
      <c r="S53" s="9"/>
      <c r="T53" s="9"/>
      <c r="U53" s="9"/>
      <c r="V53" s="9"/>
      <c r="W53" s="9"/>
    </row>
    <row r="54" spans="2:23" s="55" customFormat="1" ht="15" customHeight="1">
      <c r="B54" s="9"/>
      <c r="C54" s="56"/>
      <c r="D54" s="9"/>
      <c r="E54" s="9"/>
      <c r="F54" s="9"/>
      <c r="G54" s="9"/>
      <c r="H54" s="9"/>
      <c r="I54" s="9"/>
      <c r="J54" s="17"/>
      <c r="K54" s="18"/>
      <c r="L54" s="18"/>
      <c r="M54" s="9"/>
      <c r="N54" s="9"/>
      <c r="P54" s="9"/>
      <c r="Q54" s="9"/>
      <c r="R54" s="9"/>
      <c r="S54" s="9"/>
      <c r="T54" s="9"/>
      <c r="U54" s="9"/>
      <c r="V54" s="9"/>
      <c r="W54" s="9"/>
    </row>
    <row r="55" spans="2:23" s="55" customFormat="1" ht="15" customHeight="1">
      <c r="B55" s="9"/>
      <c r="C55" s="56"/>
      <c r="D55" s="9"/>
      <c r="E55" s="9"/>
      <c r="F55" s="9"/>
      <c r="G55" s="9"/>
      <c r="H55" s="9"/>
      <c r="I55" s="9"/>
      <c r="J55" s="17"/>
      <c r="K55" s="18"/>
      <c r="L55" s="18"/>
      <c r="M55" s="9"/>
      <c r="N55" s="9"/>
      <c r="P55" s="9"/>
      <c r="Q55" s="9"/>
      <c r="R55" s="9"/>
      <c r="S55" s="9"/>
      <c r="T55" s="9"/>
      <c r="U55" s="9"/>
      <c r="V55" s="9"/>
      <c r="W55" s="9"/>
    </row>
    <row r="56" spans="2:23" s="55" customFormat="1" ht="15" customHeight="1">
      <c r="B56" s="9"/>
      <c r="C56" s="56"/>
      <c r="D56" s="9"/>
      <c r="E56" s="9"/>
      <c r="F56" s="9"/>
      <c r="G56" s="9"/>
      <c r="H56" s="9"/>
      <c r="I56" s="9"/>
      <c r="J56" s="17"/>
      <c r="K56" s="18"/>
      <c r="L56" s="18"/>
      <c r="M56" s="9"/>
      <c r="N56" s="9"/>
      <c r="P56" s="9"/>
      <c r="Q56" s="9"/>
      <c r="R56" s="9"/>
      <c r="S56" s="9"/>
      <c r="T56" s="9"/>
      <c r="U56" s="9"/>
      <c r="V56" s="9"/>
      <c r="W56" s="9"/>
    </row>
    <row r="57" spans="2:23" s="55" customFormat="1" ht="15" customHeight="1">
      <c r="B57" s="9"/>
      <c r="C57" s="56"/>
      <c r="D57" s="9"/>
      <c r="E57" s="9"/>
      <c r="F57" s="9"/>
      <c r="G57" s="9"/>
      <c r="H57" s="9"/>
      <c r="I57" s="9"/>
      <c r="J57" s="17"/>
      <c r="K57" s="18"/>
      <c r="L57" s="18"/>
      <c r="M57" s="9"/>
      <c r="N57" s="9"/>
      <c r="P57" s="9"/>
      <c r="Q57" s="9"/>
      <c r="R57" s="9"/>
      <c r="S57" s="9"/>
      <c r="T57" s="9"/>
      <c r="U57" s="9"/>
      <c r="V57" s="9"/>
      <c r="W57" s="9"/>
    </row>
    <row r="58" spans="2:23" s="55" customFormat="1" ht="15" customHeight="1">
      <c r="B58" s="9"/>
      <c r="C58" s="56"/>
      <c r="D58" s="9"/>
      <c r="E58" s="9"/>
      <c r="F58" s="9"/>
      <c r="G58" s="9"/>
      <c r="H58" s="9"/>
      <c r="I58" s="9"/>
      <c r="J58" s="17"/>
      <c r="K58" s="18"/>
      <c r="L58" s="18"/>
      <c r="M58" s="9"/>
      <c r="N58" s="9"/>
      <c r="P58" s="9"/>
      <c r="Q58" s="9"/>
      <c r="R58" s="9"/>
      <c r="S58" s="9"/>
      <c r="T58" s="9"/>
      <c r="U58" s="9"/>
      <c r="V58" s="9"/>
      <c r="W58" s="9"/>
    </row>
    <row r="59" spans="2:23" s="55" customFormat="1" ht="15" customHeight="1">
      <c r="B59" s="9"/>
      <c r="C59" s="56"/>
      <c r="D59" s="9"/>
      <c r="E59" s="9"/>
      <c r="F59" s="9"/>
      <c r="G59" s="9"/>
      <c r="H59" s="9"/>
      <c r="I59" s="9"/>
      <c r="J59" s="17"/>
      <c r="K59" s="18"/>
      <c r="L59" s="18"/>
      <c r="M59" s="9"/>
      <c r="N59" s="9"/>
      <c r="P59" s="9"/>
      <c r="Q59" s="9"/>
      <c r="R59" s="9"/>
      <c r="S59" s="9"/>
      <c r="T59" s="9"/>
      <c r="U59" s="9"/>
      <c r="V59" s="9"/>
      <c r="W59" s="9"/>
    </row>
    <row r="60" spans="2:23" s="55" customFormat="1" ht="15" customHeight="1">
      <c r="B60" s="9"/>
      <c r="C60" s="56"/>
      <c r="D60" s="9"/>
      <c r="E60" s="9"/>
      <c r="F60" s="9"/>
      <c r="G60" s="9"/>
      <c r="H60" s="9"/>
      <c r="I60" s="9"/>
      <c r="J60" s="17"/>
      <c r="K60" s="18"/>
      <c r="L60" s="18"/>
      <c r="M60" s="9"/>
      <c r="N60" s="9"/>
      <c r="P60" s="9"/>
      <c r="Q60" s="9"/>
      <c r="R60" s="9"/>
      <c r="S60" s="9"/>
      <c r="T60" s="9"/>
      <c r="U60" s="9"/>
      <c r="V60" s="9"/>
      <c r="W60" s="9"/>
    </row>
    <row r="61" spans="2:23" s="55" customFormat="1" ht="15" customHeight="1">
      <c r="B61" s="9"/>
      <c r="C61" s="56"/>
      <c r="D61" s="9"/>
      <c r="E61" s="9"/>
      <c r="F61" s="9"/>
      <c r="G61" s="9"/>
      <c r="H61" s="9"/>
      <c r="I61" s="9"/>
      <c r="J61" s="17"/>
      <c r="K61" s="18"/>
      <c r="L61" s="18"/>
      <c r="M61" s="9"/>
      <c r="N61" s="9"/>
      <c r="P61" s="9"/>
      <c r="Q61" s="9"/>
      <c r="R61" s="9"/>
      <c r="S61" s="9"/>
      <c r="T61" s="9"/>
      <c r="U61" s="9"/>
      <c r="V61" s="9"/>
      <c r="W61" s="9"/>
    </row>
    <row r="62" spans="2:23" s="55" customFormat="1" ht="15" customHeight="1">
      <c r="B62" s="9"/>
      <c r="C62" s="56"/>
      <c r="D62" s="9"/>
      <c r="E62" s="9"/>
      <c r="F62" s="9"/>
      <c r="G62" s="9"/>
      <c r="H62" s="9"/>
      <c r="I62" s="9"/>
      <c r="J62" s="17"/>
      <c r="K62" s="18"/>
      <c r="L62" s="18"/>
      <c r="M62" s="9"/>
      <c r="N62" s="9"/>
      <c r="P62" s="9"/>
      <c r="Q62" s="9"/>
      <c r="R62" s="9"/>
      <c r="S62" s="9"/>
      <c r="T62" s="9"/>
      <c r="U62" s="9"/>
      <c r="V62" s="9"/>
      <c r="W62" s="9"/>
    </row>
    <row r="63" spans="2:23" s="55" customFormat="1" ht="15" customHeight="1">
      <c r="B63" s="9"/>
      <c r="C63" s="56"/>
      <c r="D63" s="9"/>
      <c r="E63" s="9"/>
      <c r="F63" s="9"/>
      <c r="G63" s="9"/>
      <c r="H63" s="9"/>
      <c r="I63" s="9"/>
      <c r="J63" s="17"/>
      <c r="K63" s="18"/>
      <c r="L63" s="18"/>
      <c r="M63" s="9"/>
      <c r="N63" s="9"/>
      <c r="P63" s="9"/>
      <c r="Q63" s="9"/>
      <c r="R63" s="9"/>
      <c r="S63" s="9"/>
      <c r="T63" s="9"/>
      <c r="U63" s="9"/>
      <c r="V63" s="9"/>
      <c r="W63" s="9"/>
    </row>
    <row r="64" spans="2:23" s="55" customFormat="1" ht="15" customHeight="1">
      <c r="B64" s="9"/>
      <c r="C64" s="56"/>
      <c r="D64" s="9"/>
      <c r="E64" s="9"/>
      <c r="F64" s="9"/>
      <c r="G64" s="9"/>
      <c r="H64" s="9"/>
      <c r="I64" s="9"/>
      <c r="J64" s="17"/>
      <c r="K64" s="18"/>
      <c r="L64" s="18"/>
      <c r="M64" s="9"/>
      <c r="N64" s="9"/>
      <c r="P64" s="9"/>
      <c r="Q64" s="9"/>
      <c r="R64" s="9"/>
      <c r="S64" s="9"/>
      <c r="T64" s="9"/>
      <c r="U64" s="9"/>
      <c r="V64" s="9"/>
      <c r="W64" s="9"/>
    </row>
    <row r="65" spans="2:23" s="55" customFormat="1" ht="15" customHeight="1">
      <c r="B65" s="9"/>
      <c r="C65" s="56"/>
      <c r="D65" s="9"/>
      <c r="E65" s="9"/>
      <c r="F65" s="9"/>
      <c r="G65" s="9"/>
      <c r="H65" s="9"/>
      <c r="I65" s="9"/>
      <c r="J65" s="17"/>
      <c r="K65" s="18"/>
      <c r="L65" s="18"/>
      <c r="M65" s="9"/>
      <c r="N65" s="9"/>
      <c r="P65" s="9"/>
      <c r="Q65" s="9"/>
      <c r="R65" s="9"/>
      <c r="S65" s="9"/>
      <c r="T65" s="9"/>
      <c r="U65" s="9"/>
      <c r="V65" s="9"/>
      <c r="W65" s="9"/>
    </row>
    <row r="66" spans="2:23" s="55" customFormat="1" ht="15" customHeight="1">
      <c r="B66" s="9"/>
      <c r="C66" s="56"/>
      <c r="D66" s="9"/>
      <c r="E66" s="9"/>
      <c r="F66" s="9"/>
      <c r="G66" s="9"/>
      <c r="H66" s="9"/>
      <c r="I66" s="9"/>
      <c r="J66" s="17"/>
      <c r="K66" s="18"/>
      <c r="L66" s="18"/>
      <c r="M66" s="9"/>
      <c r="N66" s="9"/>
      <c r="P66" s="9"/>
      <c r="Q66" s="9"/>
      <c r="R66" s="9"/>
      <c r="S66" s="9"/>
      <c r="T66" s="9"/>
      <c r="U66" s="9"/>
      <c r="V66" s="9"/>
      <c r="W66" s="9"/>
    </row>
    <row r="67" spans="2:23" s="55" customFormat="1" ht="15" customHeight="1">
      <c r="B67" s="9"/>
      <c r="C67" s="56"/>
      <c r="D67" s="9"/>
      <c r="E67" s="9"/>
      <c r="F67" s="9"/>
      <c r="G67" s="9"/>
      <c r="H67" s="9"/>
      <c r="I67" s="9"/>
      <c r="J67" s="17"/>
      <c r="K67" s="18"/>
      <c r="L67" s="18"/>
      <c r="M67" s="9"/>
      <c r="N67" s="9"/>
      <c r="P67" s="9"/>
      <c r="Q67" s="9"/>
      <c r="R67" s="9"/>
      <c r="S67" s="9"/>
      <c r="T67" s="9"/>
      <c r="U67" s="9"/>
      <c r="V67" s="9"/>
      <c r="W67" s="9"/>
    </row>
    <row r="68" spans="2:23" s="55" customFormat="1" ht="15" customHeight="1">
      <c r="B68" s="9"/>
      <c r="C68" s="56"/>
      <c r="D68" s="9"/>
      <c r="E68" s="9"/>
      <c r="F68" s="9"/>
      <c r="G68" s="9"/>
      <c r="H68" s="9"/>
      <c r="I68" s="9"/>
      <c r="J68" s="17"/>
      <c r="K68" s="18"/>
      <c r="L68" s="18"/>
      <c r="M68" s="9"/>
      <c r="N68" s="9"/>
      <c r="P68" s="9"/>
      <c r="Q68" s="9"/>
      <c r="R68" s="9"/>
      <c r="S68" s="9"/>
      <c r="T68" s="9"/>
      <c r="U68" s="9"/>
      <c r="V68" s="9"/>
      <c r="W68" s="9"/>
    </row>
    <row r="69" spans="2:23" s="55" customFormat="1" ht="15" customHeight="1">
      <c r="B69" s="9"/>
      <c r="C69" s="56"/>
      <c r="D69" s="9"/>
      <c r="E69" s="9"/>
      <c r="F69" s="9"/>
      <c r="G69" s="9"/>
      <c r="H69" s="9"/>
      <c r="I69" s="9"/>
      <c r="J69" s="17"/>
      <c r="K69" s="18"/>
      <c r="L69" s="18"/>
      <c r="M69" s="9"/>
      <c r="N69" s="9"/>
      <c r="P69" s="9"/>
      <c r="Q69" s="9"/>
      <c r="R69" s="9"/>
      <c r="S69" s="9"/>
      <c r="T69" s="9"/>
      <c r="U69" s="9"/>
      <c r="V69" s="9"/>
      <c r="W69" s="9"/>
    </row>
    <row r="70" spans="2:23" s="55" customFormat="1" ht="15" customHeight="1">
      <c r="B70" s="9"/>
      <c r="C70" s="56"/>
      <c r="D70" s="9"/>
      <c r="E70" s="9"/>
      <c r="F70" s="9"/>
      <c r="G70" s="9"/>
      <c r="H70" s="9"/>
      <c r="I70" s="9"/>
      <c r="J70" s="17"/>
      <c r="K70" s="18"/>
      <c r="L70" s="18"/>
      <c r="M70" s="9"/>
      <c r="N70" s="9"/>
      <c r="P70" s="9"/>
      <c r="Q70" s="9"/>
      <c r="R70" s="9"/>
      <c r="S70" s="9"/>
      <c r="T70" s="9"/>
      <c r="U70" s="9"/>
      <c r="V70" s="9"/>
      <c r="W70" s="9"/>
    </row>
    <row r="71" spans="2:23" s="55" customFormat="1" ht="15" customHeight="1">
      <c r="B71" s="9"/>
      <c r="C71" s="56"/>
      <c r="D71" s="9"/>
      <c r="E71" s="9"/>
      <c r="F71" s="9"/>
      <c r="G71" s="9"/>
      <c r="H71" s="9"/>
      <c r="I71" s="9"/>
      <c r="J71" s="17"/>
      <c r="K71" s="18"/>
      <c r="L71" s="18"/>
      <c r="M71" s="9"/>
      <c r="N71" s="9"/>
      <c r="P71" s="9"/>
      <c r="Q71" s="9"/>
      <c r="R71" s="9"/>
      <c r="S71" s="9"/>
      <c r="T71" s="9"/>
      <c r="U71" s="9"/>
      <c r="V71" s="9"/>
      <c r="W71" s="9"/>
    </row>
    <row r="72" spans="2:23" s="55" customFormat="1" ht="15" customHeight="1">
      <c r="B72" s="9"/>
      <c r="C72" s="56"/>
      <c r="D72" s="9"/>
      <c r="E72" s="9"/>
      <c r="F72" s="9"/>
      <c r="G72" s="9"/>
      <c r="H72" s="9"/>
      <c r="I72" s="9"/>
      <c r="J72" s="17"/>
      <c r="K72" s="18"/>
      <c r="L72" s="18"/>
      <c r="M72" s="9"/>
      <c r="N72" s="9"/>
      <c r="P72" s="9"/>
      <c r="Q72" s="9"/>
      <c r="R72" s="9"/>
      <c r="S72" s="9"/>
      <c r="T72" s="9"/>
      <c r="U72" s="9"/>
      <c r="V72" s="9"/>
      <c r="W72" s="9"/>
    </row>
    <row r="73" spans="2:23" s="55" customFormat="1" ht="15" customHeight="1">
      <c r="B73" s="9"/>
      <c r="C73" s="56"/>
      <c r="D73" s="9"/>
      <c r="E73" s="9"/>
      <c r="F73" s="9"/>
      <c r="G73" s="9"/>
      <c r="H73" s="9"/>
      <c r="I73" s="9"/>
      <c r="J73" s="17"/>
      <c r="K73" s="18"/>
      <c r="L73" s="18"/>
      <c r="M73" s="9"/>
      <c r="N73" s="9"/>
      <c r="P73" s="9"/>
      <c r="Q73" s="9"/>
      <c r="R73" s="9"/>
      <c r="S73" s="9"/>
      <c r="T73" s="9"/>
      <c r="U73" s="9"/>
      <c r="V73" s="9"/>
      <c r="W73" s="9"/>
    </row>
    <row r="74" spans="2:23" s="55" customFormat="1" ht="15" customHeight="1">
      <c r="B74" s="9"/>
      <c r="C74" s="56"/>
      <c r="D74" s="9"/>
      <c r="E74" s="9"/>
      <c r="F74" s="9"/>
      <c r="G74" s="9"/>
      <c r="H74" s="9"/>
      <c r="I74" s="9"/>
      <c r="J74" s="17"/>
      <c r="K74" s="18"/>
      <c r="L74" s="18"/>
      <c r="M74" s="9"/>
      <c r="N74" s="9"/>
      <c r="P74" s="9"/>
      <c r="Q74" s="9"/>
      <c r="R74" s="9"/>
      <c r="S74" s="9"/>
      <c r="T74" s="9"/>
      <c r="U74" s="9"/>
      <c r="V74" s="9"/>
      <c r="W74" s="9"/>
    </row>
    <row r="75" spans="2:23" s="55" customFormat="1" ht="15" customHeight="1">
      <c r="B75" s="9"/>
      <c r="C75" s="56"/>
      <c r="D75" s="9"/>
      <c r="E75" s="9"/>
      <c r="F75" s="9"/>
      <c r="G75" s="9"/>
      <c r="H75" s="9"/>
      <c r="I75" s="9"/>
      <c r="J75" s="17"/>
      <c r="K75" s="18"/>
      <c r="L75" s="18"/>
      <c r="M75" s="9"/>
      <c r="N75" s="9"/>
      <c r="P75" s="9"/>
      <c r="Q75" s="9"/>
      <c r="R75" s="9"/>
      <c r="S75" s="9"/>
      <c r="T75" s="9"/>
      <c r="U75" s="9"/>
      <c r="V75" s="9"/>
      <c r="W75" s="9"/>
    </row>
    <row r="76" spans="2:23" ht="15" customHeight="1"/>
    <row r="77" spans="2:23" ht="15" customHeight="1"/>
    <row r="78" spans="2:23" ht="15" customHeight="1"/>
    <row r="79" spans="2:23" ht="15" customHeight="1"/>
    <row r="80" spans="2:2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sheetData>
  <mergeCells count="2">
    <mergeCell ref="D4:D5"/>
    <mergeCell ref="M4:N5"/>
  </mergeCells>
  <pageMargins left="0.2" right="0.2" top="0.25" bottom="0.25" header="0.3" footer="0.3"/>
  <pageSetup scale="5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R67"/>
  <sheetViews>
    <sheetView zoomScale="110" zoomScaleNormal="110" workbookViewId="0">
      <selection activeCell="D2" sqref="D2"/>
    </sheetView>
  </sheetViews>
  <sheetFormatPr defaultColWidth="9.28515625" defaultRowHeight="12.75"/>
  <cols>
    <col min="1" max="1" width="43.42578125" style="9" customWidth="1"/>
    <col min="2" max="2" width="9" style="56" customWidth="1"/>
    <col min="3" max="3" width="11.7109375" style="17" customWidth="1"/>
    <col min="4" max="4" width="12.5703125" style="82" customWidth="1"/>
    <col min="5" max="5" width="11.7109375" style="9" customWidth="1"/>
    <col min="6" max="6" width="17.28515625" style="9" customWidth="1"/>
    <col min="7" max="7" width="14.85546875" style="82" customWidth="1"/>
    <col min="8" max="8" width="15" style="87" customWidth="1"/>
    <col min="9" max="9" width="13.7109375" style="87" customWidth="1"/>
    <col min="10" max="10" width="13.7109375" style="88" customWidth="1"/>
    <col min="11" max="12" width="9.28515625" style="9" customWidth="1"/>
    <col min="13" max="17" width="9.28515625" style="9"/>
    <col min="18" max="18" width="9.28515625" style="9" customWidth="1"/>
    <col min="19" max="16384" width="9.28515625" style="9"/>
  </cols>
  <sheetData>
    <row r="1" spans="1:14" ht="59.25" customHeight="1">
      <c r="A1" s="66" t="s">
        <v>83</v>
      </c>
      <c r="B1" s="66" t="s">
        <v>8</v>
      </c>
      <c r="C1" s="67" t="s">
        <v>341</v>
      </c>
      <c r="D1" s="68" t="s">
        <v>342</v>
      </c>
      <c r="E1" s="67" t="s">
        <v>84</v>
      </c>
      <c r="F1" s="67" t="s">
        <v>85</v>
      </c>
      <c r="G1" s="69" t="s">
        <v>86</v>
      </c>
      <c r="H1" s="70" t="s">
        <v>102</v>
      </c>
      <c r="I1" s="70" t="s">
        <v>103</v>
      </c>
      <c r="J1" s="71"/>
    </row>
    <row r="2" spans="1:14">
      <c r="A2" s="74" t="s">
        <v>15</v>
      </c>
      <c r="B2" s="75">
        <v>1</v>
      </c>
      <c r="C2" s="76">
        <v>45.64</v>
      </c>
      <c r="D2" s="80">
        <f>'Salary Listing'!J6</f>
        <v>48.737845281356158</v>
      </c>
      <c r="E2" s="78">
        <v>1809</v>
      </c>
      <c r="F2" s="80">
        <f t="shared" ref="F2:F31" si="0">C2*E2</f>
        <v>82562.759999999995</v>
      </c>
      <c r="G2" s="80">
        <f>D2*E2</f>
        <v>88166.762113973295</v>
      </c>
      <c r="H2" s="81">
        <f>G2-F2</f>
        <v>5604.0021139732999</v>
      </c>
      <c r="I2" s="81">
        <f>H2/2</f>
        <v>2802.0010569866499</v>
      </c>
      <c r="J2" s="72">
        <f>(D2-C2)/C2</f>
        <v>6.7875663482825532E-2</v>
      </c>
    </row>
    <row r="3" spans="1:14">
      <c r="A3" s="74" t="s">
        <v>15</v>
      </c>
      <c r="B3" s="75">
        <v>2</v>
      </c>
      <c r="C3" s="76">
        <v>52.6</v>
      </c>
      <c r="D3" s="80">
        <f>'Salary Listing'!J7</f>
        <v>59.098342392246899</v>
      </c>
      <c r="E3" s="78">
        <v>3120</v>
      </c>
      <c r="F3" s="80">
        <f t="shared" si="0"/>
        <v>164112</v>
      </c>
      <c r="G3" s="80">
        <f t="shared" ref="G3:G31" si="1">D3*E3</f>
        <v>184386.82826381031</v>
      </c>
      <c r="H3" s="81">
        <f>G3-F3</f>
        <v>20274.828263810312</v>
      </c>
      <c r="I3" s="81">
        <f t="shared" ref="I3:I31" si="2">H3/2</f>
        <v>10137.414131905156</v>
      </c>
      <c r="J3" s="72">
        <f t="shared" ref="J3:J31" si="3">(D3-C3)/C3</f>
        <v>0.12354263103130983</v>
      </c>
    </row>
    <row r="4" spans="1:14">
      <c r="A4" s="74" t="s">
        <v>15</v>
      </c>
      <c r="B4" s="75">
        <v>3</v>
      </c>
      <c r="C4" s="76">
        <v>60.52</v>
      </c>
      <c r="D4" s="80">
        <f>'Salary Listing'!J8</f>
        <v>64.782726266991233</v>
      </c>
      <c r="E4" s="78">
        <v>6695.24</v>
      </c>
      <c r="F4" s="80">
        <f t="shared" si="0"/>
        <v>405195.92479999998</v>
      </c>
      <c r="G4" s="80">
        <f t="shared" si="1"/>
        <v>433735.90021181037</v>
      </c>
      <c r="H4" s="81">
        <f t="shared" ref="H4:H31" si="4">G4-F4</f>
        <v>28539.975411810388</v>
      </c>
      <c r="I4" s="81">
        <f t="shared" si="2"/>
        <v>14269.987705905194</v>
      </c>
      <c r="J4" s="72">
        <f t="shared" si="3"/>
        <v>7.0435001106927131E-2</v>
      </c>
    </row>
    <row r="5" spans="1:14">
      <c r="A5" s="74" t="s">
        <v>15</v>
      </c>
      <c r="B5" s="75">
        <v>4</v>
      </c>
      <c r="C5" s="76">
        <v>71.680000000000007</v>
      </c>
      <c r="D5" s="80">
        <f>'Salary Listing'!J9</f>
        <v>76.770090666693449</v>
      </c>
      <c r="E5" s="78">
        <v>1363.65</v>
      </c>
      <c r="F5" s="80">
        <f t="shared" si="0"/>
        <v>97746.432000000015</v>
      </c>
      <c r="G5" s="80">
        <f t="shared" si="1"/>
        <v>104687.53413763652</v>
      </c>
      <c r="H5" s="81">
        <f t="shared" si="4"/>
        <v>6941.1021376365097</v>
      </c>
      <c r="I5" s="81">
        <f t="shared" si="2"/>
        <v>3470.5510688182549</v>
      </c>
      <c r="J5" s="72">
        <f t="shared" si="3"/>
        <v>7.1011309524183053E-2</v>
      </c>
    </row>
    <row r="6" spans="1:14">
      <c r="A6" s="74" t="s">
        <v>17</v>
      </c>
      <c r="B6" s="75">
        <v>1</v>
      </c>
      <c r="C6" s="76">
        <v>115.2</v>
      </c>
      <c r="D6" s="80">
        <f>'Salary Listing'!J10</f>
        <v>123.69004059704783</v>
      </c>
      <c r="E6" s="78">
        <v>1576.6759999999999</v>
      </c>
      <c r="F6" s="80">
        <f t="shared" si="0"/>
        <v>181633.07519999999</v>
      </c>
      <c r="G6" s="80">
        <f t="shared" si="1"/>
        <v>195019.11844839097</v>
      </c>
      <c r="H6" s="81">
        <f t="shared" si="4"/>
        <v>13386.043248390983</v>
      </c>
      <c r="I6" s="81">
        <f t="shared" si="2"/>
        <v>6693.0216241954913</v>
      </c>
      <c r="J6" s="72">
        <f t="shared" si="3"/>
        <v>7.3698269071595685E-2</v>
      </c>
    </row>
    <row r="7" spans="1:14">
      <c r="A7" s="74" t="s">
        <v>17</v>
      </c>
      <c r="B7" s="75">
        <v>2</v>
      </c>
      <c r="C7" s="76">
        <v>136.36000000000001</v>
      </c>
      <c r="D7" s="80">
        <f>'Salary Listing'!J11</f>
        <v>145.05000000000001</v>
      </c>
      <c r="E7" s="78">
        <v>2</v>
      </c>
      <c r="F7" s="80">
        <f t="shared" si="0"/>
        <v>272.72000000000003</v>
      </c>
      <c r="G7" s="80">
        <f t="shared" si="1"/>
        <v>290.10000000000002</v>
      </c>
      <c r="H7" s="81">
        <f t="shared" si="4"/>
        <v>17.379999999999995</v>
      </c>
      <c r="I7" s="81">
        <f t="shared" si="2"/>
        <v>8.6899999999999977</v>
      </c>
      <c r="J7" s="72">
        <f t="shared" si="3"/>
        <v>6.3728366089762373E-2</v>
      </c>
      <c r="K7" s="9" t="s">
        <v>92</v>
      </c>
    </row>
    <row r="8" spans="1:14">
      <c r="A8" s="74" t="s">
        <v>17</v>
      </c>
      <c r="B8" s="75">
        <v>3</v>
      </c>
      <c r="C8" s="76">
        <v>146.08000000000001</v>
      </c>
      <c r="D8" s="80">
        <f>'Salary Listing'!J12</f>
        <v>175.93329128147488</v>
      </c>
      <c r="E8" s="78">
        <v>821.8</v>
      </c>
      <c r="F8" s="80">
        <f t="shared" si="0"/>
        <v>120048.54400000001</v>
      </c>
      <c r="G8" s="80">
        <f t="shared" si="1"/>
        <v>144581.97877511606</v>
      </c>
      <c r="H8" s="81">
        <f t="shared" si="4"/>
        <v>24533.434775116053</v>
      </c>
      <c r="I8" s="81">
        <f t="shared" si="2"/>
        <v>12266.717387558027</v>
      </c>
      <c r="J8" s="72">
        <f t="shared" si="3"/>
        <v>0.20436261830144348</v>
      </c>
      <c r="K8" s="9" t="s">
        <v>91</v>
      </c>
    </row>
    <row r="9" spans="1:14">
      <c r="A9" s="74" t="s">
        <v>19</v>
      </c>
      <c r="B9" s="75">
        <v>2</v>
      </c>
      <c r="C9" s="76">
        <v>63.96</v>
      </c>
      <c r="D9" s="80">
        <f>'Salary Listing'!J18</f>
        <v>77.387460497165165</v>
      </c>
      <c r="E9" s="78">
        <v>690.56</v>
      </c>
      <c r="F9" s="80">
        <f t="shared" si="0"/>
        <v>44168.217599999996</v>
      </c>
      <c r="G9" s="80">
        <f t="shared" si="1"/>
        <v>53440.684720922371</v>
      </c>
      <c r="H9" s="81">
        <f t="shared" si="4"/>
        <v>9272.4671209223743</v>
      </c>
      <c r="I9" s="81">
        <f t="shared" si="2"/>
        <v>4636.2335604611872</v>
      </c>
      <c r="J9" s="72">
        <f t="shared" si="3"/>
        <v>0.20993527981809199</v>
      </c>
    </row>
    <row r="10" spans="1:14">
      <c r="A10" s="74" t="s">
        <v>19</v>
      </c>
      <c r="B10" s="75">
        <v>3</v>
      </c>
      <c r="C10" s="76">
        <v>85.52</v>
      </c>
      <c r="D10" s="80">
        <f>'Salary Listing'!J19</f>
        <v>102.88317468229558</v>
      </c>
      <c r="E10" s="78">
        <v>572</v>
      </c>
      <c r="F10" s="80">
        <f t="shared" si="0"/>
        <v>48917.439999999995</v>
      </c>
      <c r="G10" s="80">
        <f t="shared" si="1"/>
        <v>58849.175918273068</v>
      </c>
      <c r="H10" s="81">
        <f t="shared" si="4"/>
        <v>9931.7359182730725</v>
      </c>
      <c r="I10" s="81">
        <f t="shared" si="2"/>
        <v>4965.8679591365362</v>
      </c>
      <c r="J10" s="72">
        <f t="shared" si="3"/>
        <v>0.2030305739276845</v>
      </c>
    </row>
    <row r="11" spans="1:14">
      <c r="A11" s="74" t="s">
        <v>87</v>
      </c>
      <c r="B11" s="75">
        <v>1</v>
      </c>
      <c r="C11" s="76">
        <v>44.44</v>
      </c>
      <c r="D11" s="100">
        <f>'Salary Listing'!J16</f>
        <v>56.994195025126075</v>
      </c>
      <c r="E11" s="78">
        <v>1820</v>
      </c>
      <c r="F11" s="80">
        <f t="shared" si="0"/>
        <v>80880.800000000003</v>
      </c>
      <c r="G11" s="80">
        <f t="shared" si="1"/>
        <v>103729.43494572946</v>
      </c>
      <c r="H11" s="81">
        <f t="shared" si="4"/>
        <v>22848.634945729456</v>
      </c>
      <c r="I11" s="81">
        <f t="shared" si="2"/>
        <v>11424.317472864728</v>
      </c>
      <c r="J11" s="72">
        <f t="shared" si="3"/>
        <v>0.28249763782911969</v>
      </c>
      <c r="L11" s="62"/>
      <c r="M11" s="62"/>
      <c r="N11" s="62"/>
    </row>
    <row r="12" spans="1:14">
      <c r="A12" s="74" t="s">
        <v>87</v>
      </c>
      <c r="B12" s="75">
        <v>2</v>
      </c>
      <c r="C12" s="76">
        <v>63.96</v>
      </c>
      <c r="D12" s="100">
        <f>'Salary Listing'!J18</f>
        <v>77.387460497165165</v>
      </c>
      <c r="E12" s="78">
        <v>511</v>
      </c>
      <c r="F12" s="80">
        <f t="shared" si="0"/>
        <v>32683.56</v>
      </c>
      <c r="G12" s="80">
        <f t="shared" si="1"/>
        <v>39544.9923140514</v>
      </c>
      <c r="H12" s="81">
        <f t="shared" si="4"/>
        <v>6861.4323140513989</v>
      </c>
      <c r="I12" s="81">
        <f t="shared" si="2"/>
        <v>3430.7161570256994</v>
      </c>
      <c r="J12" s="72">
        <f t="shared" si="3"/>
        <v>0.20993527981809199</v>
      </c>
      <c r="L12" s="62"/>
      <c r="M12" s="62"/>
      <c r="N12" s="62"/>
    </row>
    <row r="13" spans="1:14" ht="25.5">
      <c r="A13" s="74" t="s">
        <v>88</v>
      </c>
      <c r="B13" s="75">
        <v>3</v>
      </c>
      <c r="C13" s="76">
        <v>52.72</v>
      </c>
      <c r="D13" s="100">
        <v>52.72</v>
      </c>
      <c r="E13" s="78">
        <v>9766.7080000000005</v>
      </c>
      <c r="F13" s="80">
        <f t="shared" si="0"/>
        <v>514900.84576</v>
      </c>
      <c r="G13" s="80">
        <f t="shared" si="1"/>
        <v>514900.84576</v>
      </c>
      <c r="H13" s="81">
        <f t="shared" si="4"/>
        <v>0</v>
      </c>
      <c r="I13" s="81">
        <f t="shared" si="2"/>
        <v>0</v>
      </c>
      <c r="J13" s="72">
        <f t="shared" si="3"/>
        <v>0</v>
      </c>
      <c r="K13" s="73" t="s">
        <v>101</v>
      </c>
      <c r="L13" s="62"/>
      <c r="M13" s="62"/>
      <c r="N13" s="62"/>
    </row>
    <row r="14" spans="1:14" ht="25.5">
      <c r="A14" s="74" t="s">
        <v>88</v>
      </c>
      <c r="B14" s="75">
        <v>4</v>
      </c>
      <c r="C14" s="76">
        <v>61.6</v>
      </c>
      <c r="D14" s="100">
        <f>'Salary Listing'!J25</f>
        <v>76.143482132964792</v>
      </c>
      <c r="E14" s="78">
        <v>3991</v>
      </c>
      <c r="F14" s="80">
        <f t="shared" si="0"/>
        <v>245845.6</v>
      </c>
      <c r="G14" s="80">
        <f t="shared" si="1"/>
        <v>303888.63719266246</v>
      </c>
      <c r="H14" s="81">
        <f t="shared" si="4"/>
        <v>58043.03719266245</v>
      </c>
      <c r="I14" s="81">
        <f t="shared" si="2"/>
        <v>29021.518596331225</v>
      </c>
      <c r="J14" s="72">
        <f t="shared" si="3"/>
        <v>0.23609548917150633</v>
      </c>
      <c r="K14" s="73" t="s">
        <v>93</v>
      </c>
      <c r="L14" s="62"/>
      <c r="M14" s="62"/>
      <c r="N14" s="62"/>
    </row>
    <row r="15" spans="1:14" ht="25.5">
      <c r="A15" s="74" t="s">
        <v>88</v>
      </c>
      <c r="B15" s="75">
        <v>4</v>
      </c>
      <c r="C15" s="76">
        <v>61.6</v>
      </c>
      <c r="D15" s="100">
        <f>'Salary Listing'!J25</f>
        <v>76.143482132964792</v>
      </c>
      <c r="E15" s="78">
        <v>2314</v>
      </c>
      <c r="F15" s="80">
        <f t="shared" si="0"/>
        <v>142542.39999999999</v>
      </c>
      <c r="G15" s="80">
        <f t="shared" si="1"/>
        <v>176196.01765568054</v>
      </c>
      <c r="H15" s="81">
        <f t="shared" si="4"/>
        <v>33653.617655680544</v>
      </c>
      <c r="I15" s="81">
        <f t="shared" si="2"/>
        <v>16826.808827840272</v>
      </c>
      <c r="J15" s="72">
        <f t="shared" si="3"/>
        <v>0.23609548917150633</v>
      </c>
      <c r="K15" s="73" t="s">
        <v>93</v>
      </c>
      <c r="L15" s="62"/>
      <c r="M15" s="62"/>
      <c r="N15" s="62"/>
    </row>
    <row r="16" spans="1:14" ht="25.5">
      <c r="A16" s="74" t="s">
        <v>88</v>
      </c>
      <c r="B16" s="75">
        <v>5</v>
      </c>
      <c r="C16" s="76">
        <v>72.8</v>
      </c>
      <c r="D16" s="100">
        <f>'Salary Listing'!J27</f>
        <v>88.275192324407158</v>
      </c>
      <c r="E16" s="78">
        <v>1416.2</v>
      </c>
      <c r="F16" s="80">
        <f t="shared" si="0"/>
        <v>103099.36</v>
      </c>
      <c r="G16" s="80">
        <f t="shared" si="1"/>
        <v>125015.32736982542</v>
      </c>
      <c r="H16" s="81">
        <f t="shared" si="4"/>
        <v>21915.967369825419</v>
      </c>
      <c r="I16" s="81">
        <f t="shared" si="2"/>
        <v>10957.98368491271</v>
      </c>
      <c r="J16" s="72">
        <f t="shared" si="3"/>
        <v>0.21257132313746099</v>
      </c>
      <c r="K16" s="73" t="s">
        <v>93</v>
      </c>
      <c r="L16" s="62"/>
      <c r="M16" s="62"/>
      <c r="N16" s="62"/>
    </row>
    <row r="17" spans="1:18" ht="25.5">
      <c r="A17" s="74" t="s">
        <v>89</v>
      </c>
      <c r="B17" s="75">
        <v>1</v>
      </c>
      <c r="C17" s="76">
        <v>41.28</v>
      </c>
      <c r="D17" s="100">
        <f>'Salary Listing'!J20</f>
        <v>54.498686079852163</v>
      </c>
      <c r="E17" s="78">
        <v>11135.4696</v>
      </c>
      <c r="F17" s="80">
        <f t="shared" si="0"/>
        <v>459672.18508800003</v>
      </c>
      <c r="G17" s="80">
        <f t="shared" si="1"/>
        <v>606868.462082137</v>
      </c>
      <c r="H17" s="81">
        <f t="shared" si="4"/>
        <v>147196.27699413698</v>
      </c>
      <c r="I17" s="81">
        <f t="shared" si="2"/>
        <v>73598.138497068489</v>
      </c>
      <c r="J17" s="72">
        <f t="shared" si="3"/>
        <v>0.32022010852355043</v>
      </c>
      <c r="K17" s="73" t="s">
        <v>93</v>
      </c>
      <c r="L17" s="62"/>
      <c r="M17" s="62"/>
      <c r="N17" s="62"/>
    </row>
    <row r="18" spans="1:18" ht="25.5">
      <c r="A18" s="74" t="s">
        <v>89</v>
      </c>
      <c r="B18" s="75">
        <v>2</v>
      </c>
      <c r="C18" s="76">
        <v>46.72</v>
      </c>
      <c r="D18" s="100">
        <f>'Salary Listing'!J21</f>
        <v>60.181743526365111</v>
      </c>
      <c r="E18" s="78">
        <v>18236.328000000001</v>
      </c>
      <c r="F18" s="80">
        <f t="shared" si="0"/>
        <v>852001.24416</v>
      </c>
      <c r="G18" s="80">
        <f t="shared" si="1"/>
        <v>1097494.0145586708</v>
      </c>
      <c r="H18" s="81">
        <f t="shared" si="4"/>
        <v>245492.77039867081</v>
      </c>
      <c r="I18" s="81">
        <f t="shared" si="2"/>
        <v>122746.3851993354</v>
      </c>
      <c r="J18" s="72">
        <f t="shared" si="3"/>
        <v>0.28813663369788339</v>
      </c>
      <c r="K18" s="73" t="s">
        <v>93</v>
      </c>
      <c r="L18" s="62"/>
      <c r="M18" s="62"/>
      <c r="N18" s="62"/>
    </row>
    <row r="19" spans="1:18" ht="25.5">
      <c r="A19" s="74" t="s">
        <v>89</v>
      </c>
      <c r="B19" s="75">
        <v>3</v>
      </c>
      <c r="C19" s="76">
        <v>52.72</v>
      </c>
      <c r="D19" s="100">
        <f>'Salary Listing'!J23</f>
        <v>69.920740418803234</v>
      </c>
      <c r="E19" s="78">
        <v>16939</v>
      </c>
      <c r="F19" s="80">
        <f t="shared" si="0"/>
        <v>893024.08</v>
      </c>
      <c r="G19" s="80">
        <f t="shared" si="1"/>
        <v>1184387.4219541079</v>
      </c>
      <c r="H19" s="81">
        <f t="shared" si="4"/>
        <v>291363.34195410798</v>
      </c>
      <c r="I19" s="81">
        <f t="shared" si="2"/>
        <v>145681.67097705399</v>
      </c>
      <c r="J19" s="72">
        <f t="shared" si="3"/>
        <v>0.32626594117608565</v>
      </c>
      <c r="K19" s="73" t="s">
        <v>101</v>
      </c>
      <c r="L19" s="62"/>
      <c r="M19" s="62"/>
      <c r="N19" s="62"/>
    </row>
    <row r="20" spans="1:18" ht="25.5">
      <c r="A20" s="74" t="s">
        <v>89</v>
      </c>
      <c r="B20" s="75">
        <v>4</v>
      </c>
      <c r="C20" s="76">
        <v>61.6</v>
      </c>
      <c r="D20" s="80">
        <f>'Salary Listing'!J25</f>
        <v>76.143482132964792</v>
      </c>
      <c r="E20" s="78">
        <v>3877.2</v>
      </c>
      <c r="F20" s="80">
        <f t="shared" si="0"/>
        <v>238835.52</v>
      </c>
      <c r="G20" s="80">
        <f t="shared" si="1"/>
        <v>295223.50892593106</v>
      </c>
      <c r="H20" s="81">
        <f t="shared" si="4"/>
        <v>56387.988925931073</v>
      </c>
      <c r="I20" s="81">
        <f t="shared" si="2"/>
        <v>28193.994462965537</v>
      </c>
      <c r="J20" s="72">
        <f t="shared" si="3"/>
        <v>0.23609548917150633</v>
      </c>
      <c r="K20" s="73" t="s">
        <v>93</v>
      </c>
      <c r="L20" s="62"/>
      <c r="M20" s="62"/>
      <c r="N20" s="62"/>
    </row>
    <row r="21" spans="1:18">
      <c r="A21" s="74" t="s">
        <v>22</v>
      </c>
      <c r="B21" s="75">
        <v>2</v>
      </c>
      <c r="C21" s="76">
        <v>33.840000000000003</v>
      </c>
      <c r="D21" s="80">
        <f>'Salary Listing'!J30</f>
        <v>44.911673989619786</v>
      </c>
      <c r="E21" s="78">
        <v>8957.2000000000007</v>
      </c>
      <c r="F21" s="80">
        <f t="shared" si="0"/>
        <v>303111.64800000004</v>
      </c>
      <c r="G21" s="80">
        <f t="shared" si="1"/>
        <v>402282.84625982237</v>
      </c>
      <c r="H21" s="81">
        <f t="shared" si="4"/>
        <v>99171.198259822326</v>
      </c>
      <c r="I21" s="81">
        <f t="shared" si="2"/>
        <v>49585.599129911163</v>
      </c>
      <c r="J21" s="72">
        <f t="shared" si="3"/>
        <v>0.32717712735283039</v>
      </c>
      <c r="K21" s="9" t="s">
        <v>98</v>
      </c>
      <c r="L21" s="62"/>
      <c r="M21" s="62"/>
      <c r="N21" s="62"/>
    </row>
    <row r="22" spans="1:18">
      <c r="A22" s="74" t="s">
        <v>22</v>
      </c>
      <c r="B22" s="75">
        <v>3</v>
      </c>
      <c r="C22" s="76">
        <v>35.479999999999997</v>
      </c>
      <c r="D22" s="80">
        <f>'Salary Listing'!J31</f>
        <v>50.54374684750605</v>
      </c>
      <c r="E22" s="78">
        <v>2916</v>
      </c>
      <c r="F22" s="80">
        <f t="shared" si="0"/>
        <v>103459.68</v>
      </c>
      <c r="G22" s="80">
        <f t="shared" si="1"/>
        <v>147385.56580732763</v>
      </c>
      <c r="H22" s="81">
        <f t="shared" si="4"/>
        <v>43925.885807327635</v>
      </c>
      <c r="I22" s="81">
        <f t="shared" si="2"/>
        <v>21962.942903663818</v>
      </c>
      <c r="J22" s="72">
        <f t="shared" si="3"/>
        <v>0.42457009153061032</v>
      </c>
      <c r="K22" s="9" t="s">
        <v>99</v>
      </c>
      <c r="L22" s="62"/>
      <c r="M22" s="62"/>
      <c r="N22" s="62"/>
    </row>
    <row r="23" spans="1:18">
      <c r="A23" s="74" t="s">
        <v>22</v>
      </c>
      <c r="B23" s="75">
        <v>4</v>
      </c>
      <c r="C23" s="76">
        <v>41.28</v>
      </c>
      <c r="D23" s="80">
        <f>'Salary Listing'!J32</f>
        <v>54.498686079852163</v>
      </c>
      <c r="E23" s="78">
        <v>117</v>
      </c>
      <c r="F23" s="80">
        <f t="shared" si="0"/>
        <v>4829.76</v>
      </c>
      <c r="G23" s="80">
        <f t="shared" si="1"/>
        <v>6376.3462713427034</v>
      </c>
      <c r="H23" s="81">
        <f t="shared" si="4"/>
        <v>1546.5862713427032</v>
      </c>
      <c r="I23" s="81">
        <f t="shared" si="2"/>
        <v>773.29313567135159</v>
      </c>
      <c r="J23" s="72">
        <f t="shared" si="3"/>
        <v>0.32022010852355043</v>
      </c>
      <c r="K23" s="9" t="s">
        <v>100</v>
      </c>
    </row>
    <row r="24" spans="1:18">
      <c r="A24" s="74" t="s">
        <v>22</v>
      </c>
      <c r="B24" s="75">
        <v>4</v>
      </c>
      <c r="C24" s="76">
        <v>41.28</v>
      </c>
      <c r="D24" s="80">
        <f>'Salary Listing'!J32</f>
        <v>54.498686079852163</v>
      </c>
      <c r="E24" s="78">
        <v>1456</v>
      </c>
      <c r="F24" s="80">
        <f t="shared" si="0"/>
        <v>60103.68</v>
      </c>
      <c r="G24" s="80">
        <f t="shared" si="1"/>
        <v>79350.086932264749</v>
      </c>
      <c r="H24" s="81">
        <f t="shared" si="4"/>
        <v>19246.406932264748</v>
      </c>
      <c r="I24" s="81">
        <f t="shared" si="2"/>
        <v>9623.2034661323742</v>
      </c>
      <c r="J24" s="72">
        <f t="shared" si="3"/>
        <v>0.32022010852355043</v>
      </c>
      <c r="K24" s="9" t="s">
        <v>100</v>
      </c>
    </row>
    <row r="25" spans="1:18">
      <c r="A25" s="74" t="s">
        <v>23</v>
      </c>
      <c r="B25" s="75">
        <v>1</v>
      </c>
      <c r="C25" s="76">
        <v>27.68</v>
      </c>
      <c r="D25" s="77">
        <f>'Salary Listing'!J28</f>
        <v>36.026533586753438</v>
      </c>
      <c r="E25" s="78">
        <v>386</v>
      </c>
      <c r="F25" s="77">
        <f t="shared" si="0"/>
        <v>10684.48</v>
      </c>
      <c r="G25" s="77">
        <f t="shared" si="1"/>
        <v>13906.241964486828</v>
      </c>
      <c r="H25" s="79">
        <f t="shared" si="4"/>
        <v>3221.7619644868282</v>
      </c>
      <c r="I25" s="81">
        <f t="shared" si="2"/>
        <v>1610.8809822434141</v>
      </c>
      <c r="J25" s="72">
        <f t="shared" si="3"/>
        <v>0.30153661801854903</v>
      </c>
      <c r="K25" s="9" t="s">
        <v>97</v>
      </c>
    </row>
    <row r="26" spans="1:18">
      <c r="A26" s="74" t="s">
        <v>23</v>
      </c>
      <c r="B26" s="75">
        <v>2</v>
      </c>
      <c r="C26" s="76">
        <v>33.840000000000003</v>
      </c>
      <c r="D26" s="77">
        <f>'Salary Listing'!J30</f>
        <v>44.911673989619786</v>
      </c>
      <c r="E26" s="78">
        <v>666</v>
      </c>
      <c r="F26" s="77">
        <f t="shared" si="0"/>
        <v>22537.440000000002</v>
      </c>
      <c r="G26" s="77">
        <f t="shared" si="1"/>
        <v>29911.174877086778</v>
      </c>
      <c r="H26" s="79">
        <f t="shared" si="4"/>
        <v>7373.7348770867757</v>
      </c>
      <c r="I26" s="81">
        <f t="shared" si="2"/>
        <v>3686.8674385433878</v>
      </c>
      <c r="J26" s="72">
        <f t="shared" si="3"/>
        <v>0.32717712735283039</v>
      </c>
      <c r="K26" s="9" t="s">
        <v>98</v>
      </c>
    </row>
    <row r="27" spans="1:18">
      <c r="A27" s="74" t="s">
        <v>23</v>
      </c>
      <c r="B27" s="75">
        <v>4</v>
      </c>
      <c r="C27" s="76">
        <v>41.28</v>
      </c>
      <c r="D27" s="77">
        <f>'Salary Listing'!J32</f>
        <v>54.498686079852163</v>
      </c>
      <c r="E27" s="78">
        <v>4027</v>
      </c>
      <c r="F27" s="77">
        <f t="shared" si="0"/>
        <v>166234.56</v>
      </c>
      <c r="G27" s="77">
        <f t="shared" si="1"/>
        <v>219466.20884356467</v>
      </c>
      <c r="H27" s="79">
        <f t="shared" si="4"/>
        <v>53231.648843564675</v>
      </c>
      <c r="I27" s="81">
        <f t="shared" si="2"/>
        <v>26615.824421782338</v>
      </c>
      <c r="J27" s="72">
        <f t="shared" si="3"/>
        <v>0.32022010852355043</v>
      </c>
      <c r="K27" s="9" t="s">
        <v>99</v>
      </c>
    </row>
    <row r="28" spans="1:18" s="55" customFormat="1">
      <c r="A28" s="74" t="s">
        <v>24</v>
      </c>
      <c r="B28" s="75">
        <v>1</v>
      </c>
      <c r="C28" s="76">
        <v>27.68</v>
      </c>
      <c r="D28" s="77">
        <f>'Salary Listing'!J28</f>
        <v>36.026533586753438</v>
      </c>
      <c r="E28" s="78">
        <v>2964</v>
      </c>
      <c r="F28" s="77">
        <f t="shared" si="0"/>
        <v>82043.520000000004</v>
      </c>
      <c r="G28" s="77">
        <f t="shared" si="1"/>
        <v>106782.64555113719</v>
      </c>
      <c r="H28" s="79">
        <f t="shared" si="4"/>
        <v>24739.125551137186</v>
      </c>
      <c r="I28" s="81">
        <f t="shared" si="2"/>
        <v>12369.562775568593</v>
      </c>
      <c r="J28" s="72">
        <f t="shared" si="3"/>
        <v>0.30153661801854903</v>
      </c>
      <c r="K28" s="9" t="s">
        <v>96</v>
      </c>
      <c r="L28" s="9"/>
      <c r="M28" s="9"/>
      <c r="N28" s="9"/>
      <c r="O28" s="9"/>
      <c r="P28" s="9"/>
      <c r="Q28" s="9"/>
      <c r="R28" s="9"/>
    </row>
    <row r="29" spans="1:18" s="55" customFormat="1">
      <c r="A29" s="74" t="s">
        <v>24</v>
      </c>
      <c r="B29" s="75">
        <v>1</v>
      </c>
      <c r="C29" s="76">
        <v>27.67831023720893</v>
      </c>
      <c r="D29" s="345">
        <f>'[23]For Regulation'!I37</f>
        <v>27.67831023720893</v>
      </c>
      <c r="E29" s="78">
        <v>3599.84</v>
      </c>
      <c r="F29" s="77">
        <f t="shared" si="0"/>
        <v>99637.488324314196</v>
      </c>
      <c r="G29" s="77">
        <f t="shared" si="1"/>
        <v>99637.488324314196</v>
      </c>
      <c r="H29" s="79">
        <f t="shared" si="4"/>
        <v>0</v>
      </c>
      <c r="I29" s="81">
        <f t="shared" si="2"/>
        <v>0</v>
      </c>
      <c r="J29" s="72">
        <f t="shared" si="3"/>
        <v>0</v>
      </c>
      <c r="K29" s="9" t="s">
        <v>96</v>
      </c>
      <c r="L29" s="9"/>
      <c r="M29" s="9"/>
      <c r="N29" s="9"/>
      <c r="O29" s="9"/>
      <c r="P29" s="9"/>
      <c r="Q29" s="9"/>
      <c r="R29" s="9"/>
    </row>
    <row r="30" spans="1:18" s="55" customFormat="1">
      <c r="A30" s="74" t="s">
        <v>24</v>
      </c>
      <c r="B30" s="75">
        <v>1</v>
      </c>
      <c r="C30" s="76">
        <v>27.67831023720893</v>
      </c>
      <c r="D30" s="345">
        <f>'[23]For Regulation'!I37</f>
        <v>27.67831023720893</v>
      </c>
      <c r="E30" s="78">
        <v>240</v>
      </c>
      <c r="F30" s="80">
        <f t="shared" si="0"/>
        <v>6642.7944569301435</v>
      </c>
      <c r="G30" s="80">
        <f t="shared" si="1"/>
        <v>6642.7944569301435</v>
      </c>
      <c r="H30" s="81">
        <f t="shared" si="4"/>
        <v>0</v>
      </c>
      <c r="I30" s="81">
        <f t="shared" si="2"/>
        <v>0</v>
      </c>
      <c r="J30" s="72">
        <f t="shared" si="3"/>
        <v>0</v>
      </c>
      <c r="K30" s="9" t="s">
        <v>96</v>
      </c>
      <c r="L30" s="9"/>
      <c r="M30" s="9"/>
      <c r="N30" s="9"/>
      <c r="O30" s="9"/>
      <c r="P30" s="9"/>
      <c r="Q30" s="9"/>
      <c r="R30" s="9"/>
    </row>
    <row r="31" spans="1:18" s="55" customFormat="1">
      <c r="A31" s="74" t="s">
        <v>24</v>
      </c>
      <c r="B31" s="75">
        <v>1</v>
      </c>
      <c r="C31" s="76">
        <v>27.67831023720893</v>
      </c>
      <c r="D31" s="345">
        <f>'[23]For Regulation'!I37</f>
        <v>27.67831023720893</v>
      </c>
      <c r="E31" s="78">
        <v>1907.8</v>
      </c>
      <c r="F31" s="98">
        <f t="shared" si="0"/>
        <v>52804.680270547193</v>
      </c>
      <c r="G31" s="98">
        <f t="shared" si="1"/>
        <v>52804.680270547193</v>
      </c>
      <c r="H31" s="99">
        <f t="shared" si="4"/>
        <v>0</v>
      </c>
      <c r="I31" s="81">
        <f t="shared" si="2"/>
        <v>0</v>
      </c>
      <c r="J31" s="72">
        <f t="shared" si="3"/>
        <v>0</v>
      </c>
      <c r="K31" s="9" t="s">
        <v>96</v>
      </c>
      <c r="L31" s="9"/>
      <c r="M31" s="9"/>
      <c r="N31" s="9"/>
      <c r="O31" s="9"/>
      <c r="P31" s="9"/>
      <c r="Q31" s="9"/>
      <c r="R31" s="9"/>
    </row>
    <row r="32" spans="1:18" s="55" customFormat="1">
      <c r="A32" s="63"/>
      <c r="B32" s="63"/>
      <c r="C32" s="17"/>
      <c r="D32" s="82"/>
      <c r="E32" s="9"/>
      <c r="F32" s="83">
        <f>SUM(F2:F31)</f>
        <v>5620232.4396597901</v>
      </c>
      <c r="G32" s="83">
        <f>SUM(G2:G31)</f>
        <v>6874952.8249075534</v>
      </c>
      <c r="H32" s="84">
        <f>SUM(H2:H31)</f>
        <v>1254720.3852477618</v>
      </c>
      <c r="I32" s="84">
        <f>SUM(I2:I31)</f>
        <v>627360.19262388092</v>
      </c>
      <c r="J32" s="85"/>
      <c r="K32" s="86">
        <f>(G32-F32)/F32</f>
        <v>0.22325062152121866</v>
      </c>
      <c r="L32" s="9"/>
      <c r="M32" s="9"/>
      <c r="N32" s="9"/>
      <c r="O32" s="9"/>
      <c r="P32" s="9"/>
      <c r="Q32" s="9"/>
      <c r="R32" s="9"/>
    </row>
    <row r="33" spans="1:18" s="55" customFormat="1" ht="14.25">
      <c r="A33" s="63"/>
      <c r="B33" s="63"/>
      <c r="C33" s="19"/>
      <c r="D33" s="82"/>
      <c r="E33" s="9"/>
      <c r="F33" s="82"/>
      <c r="G33" s="82"/>
      <c r="H33" s="87"/>
      <c r="I33" s="87"/>
      <c r="J33" s="88"/>
      <c r="K33" s="9"/>
      <c r="L33" s="9"/>
      <c r="M33" s="9"/>
      <c r="N33" s="9"/>
      <c r="O33" s="9"/>
      <c r="P33" s="9"/>
      <c r="Q33" s="9"/>
      <c r="R33" s="9"/>
    </row>
    <row r="34" spans="1:18" s="55" customFormat="1" ht="14.25">
      <c r="A34" s="63"/>
      <c r="B34" s="63"/>
      <c r="C34" s="19"/>
      <c r="D34" s="82"/>
      <c r="E34" s="9"/>
      <c r="F34" s="87"/>
      <c r="G34" s="82"/>
      <c r="H34" s="87"/>
      <c r="I34" s="87"/>
      <c r="J34" s="88"/>
      <c r="K34" s="9"/>
      <c r="L34" s="9"/>
      <c r="M34" s="9"/>
      <c r="N34" s="9"/>
      <c r="O34" s="9"/>
      <c r="P34" s="9"/>
      <c r="Q34" s="9"/>
      <c r="R34" s="9"/>
    </row>
    <row r="35" spans="1:18" s="55" customFormat="1" ht="14.25">
      <c r="A35" s="9"/>
      <c r="B35" s="63"/>
      <c r="C35" s="19"/>
      <c r="D35" s="82"/>
      <c r="E35" s="9"/>
      <c r="G35" s="82"/>
      <c r="H35" s="87"/>
      <c r="I35" s="87"/>
      <c r="J35" s="88"/>
      <c r="K35" s="9"/>
      <c r="L35" s="9"/>
      <c r="M35" s="9"/>
      <c r="N35" s="9"/>
      <c r="O35" s="9"/>
      <c r="P35" s="9"/>
      <c r="Q35" s="9"/>
      <c r="R35" s="9"/>
    </row>
    <row r="36" spans="1:18" s="55" customFormat="1" ht="14.25">
      <c r="A36" s="9"/>
      <c r="B36" s="9"/>
      <c r="C36" s="19"/>
      <c r="D36" s="82"/>
      <c r="E36" s="9"/>
      <c r="F36" s="9"/>
      <c r="G36" s="82"/>
      <c r="H36" s="87"/>
      <c r="I36" s="87"/>
      <c r="J36" s="88"/>
      <c r="K36" s="9"/>
      <c r="L36" s="9"/>
      <c r="M36" s="9"/>
      <c r="N36" s="9"/>
      <c r="O36" s="9"/>
      <c r="P36" s="9"/>
      <c r="Q36" s="9"/>
      <c r="R36" s="9"/>
    </row>
    <row r="37" spans="1:18" s="55" customFormat="1" ht="14.25">
      <c r="A37" s="9"/>
      <c r="B37" s="56"/>
      <c r="C37" s="19"/>
      <c r="D37" s="82"/>
      <c r="E37" s="9"/>
      <c r="F37" s="9"/>
      <c r="G37" s="82"/>
      <c r="H37" s="87"/>
      <c r="I37" s="87"/>
      <c r="J37" s="88"/>
      <c r="K37" s="9"/>
      <c r="L37" s="9"/>
      <c r="M37" s="9"/>
      <c r="N37" s="9"/>
      <c r="O37" s="9"/>
      <c r="P37" s="9"/>
      <c r="Q37" s="9"/>
      <c r="R37" s="9"/>
    </row>
    <row r="38" spans="1:18" s="55" customFormat="1" ht="14.25">
      <c r="A38" s="9"/>
      <c r="B38" s="56"/>
      <c r="C38" s="19"/>
      <c r="D38" s="82"/>
      <c r="E38" s="9"/>
      <c r="F38" s="9"/>
      <c r="G38" s="82"/>
      <c r="H38" s="87"/>
      <c r="I38" s="87"/>
      <c r="J38" s="88"/>
      <c r="K38" s="9"/>
      <c r="L38" s="9"/>
      <c r="M38" s="9"/>
      <c r="N38" s="9"/>
      <c r="O38" s="9"/>
      <c r="P38" s="9"/>
      <c r="Q38" s="9"/>
      <c r="R38" s="9"/>
    </row>
    <row r="39" spans="1:18" s="55" customFormat="1" ht="14.25">
      <c r="A39" s="9"/>
      <c r="B39" s="56"/>
      <c r="C39" s="19"/>
      <c r="D39" s="82"/>
      <c r="E39" s="9"/>
      <c r="F39" s="9"/>
      <c r="G39" s="82"/>
      <c r="H39" s="87"/>
      <c r="I39" s="87"/>
      <c r="J39" s="88"/>
      <c r="K39" s="9"/>
      <c r="L39" s="9"/>
      <c r="M39" s="9"/>
      <c r="N39" s="9"/>
      <c r="O39" s="9"/>
      <c r="P39" s="9"/>
      <c r="Q39" s="9"/>
      <c r="R39" s="9"/>
    </row>
    <row r="40" spans="1:18" s="55" customFormat="1" ht="14.25">
      <c r="A40" s="9"/>
      <c r="B40" s="56"/>
      <c r="C40" s="19"/>
      <c r="D40" s="82"/>
      <c r="E40" s="9"/>
      <c r="F40" s="9"/>
      <c r="G40" s="82"/>
      <c r="H40" s="87"/>
      <c r="I40" s="87"/>
      <c r="J40" s="88"/>
      <c r="K40" s="9"/>
      <c r="L40" s="9"/>
      <c r="M40" s="9"/>
      <c r="N40" s="9"/>
      <c r="O40" s="9"/>
      <c r="P40" s="9"/>
      <c r="Q40" s="9"/>
      <c r="R40" s="9"/>
    </row>
    <row r="41" spans="1:18" s="55" customFormat="1">
      <c r="A41" s="9"/>
      <c r="B41" s="56"/>
      <c r="C41" s="17"/>
      <c r="D41" s="82"/>
      <c r="E41" s="9"/>
      <c r="F41" s="9"/>
      <c r="G41" s="82"/>
      <c r="H41" s="87"/>
      <c r="I41" s="87"/>
      <c r="J41" s="88"/>
      <c r="K41" s="9"/>
      <c r="L41" s="9"/>
      <c r="M41" s="9"/>
      <c r="N41" s="9"/>
      <c r="O41" s="9"/>
      <c r="P41" s="9"/>
      <c r="Q41" s="9"/>
      <c r="R41" s="9"/>
    </row>
    <row r="42" spans="1:18" s="55" customFormat="1">
      <c r="A42" s="9"/>
      <c r="B42" s="56"/>
      <c r="C42" s="17"/>
      <c r="D42" s="82"/>
      <c r="E42" s="9"/>
      <c r="F42" s="9"/>
      <c r="G42" s="82"/>
      <c r="H42" s="87"/>
      <c r="I42" s="87"/>
      <c r="J42" s="88"/>
      <c r="K42" s="9"/>
      <c r="L42" s="9"/>
      <c r="M42" s="9"/>
      <c r="N42" s="9"/>
      <c r="O42" s="9"/>
      <c r="P42" s="9"/>
      <c r="Q42" s="9"/>
      <c r="R42" s="9"/>
    </row>
    <row r="43" spans="1:18" s="55" customFormat="1">
      <c r="A43" s="9"/>
      <c r="B43" s="56"/>
      <c r="C43" s="17"/>
      <c r="D43" s="82"/>
      <c r="E43" s="9"/>
      <c r="F43" s="9"/>
      <c r="G43" s="82"/>
      <c r="H43" s="87"/>
      <c r="I43" s="87"/>
      <c r="J43" s="88"/>
      <c r="K43" s="9"/>
      <c r="L43" s="9"/>
      <c r="M43" s="9"/>
      <c r="N43" s="9"/>
      <c r="O43" s="9"/>
      <c r="P43" s="9"/>
      <c r="Q43" s="9"/>
      <c r="R43" s="9"/>
    </row>
    <row r="44" spans="1:18" s="55" customFormat="1">
      <c r="A44" s="9"/>
      <c r="B44" s="56"/>
      <c r="C44" s="17"/>
      <c r="D44" s="82"/>
      <c r="E44" s="9"/>
      <c r="F44" s="9"/>
      <c r="G44" s="82"/>
      <c r="H44" s="87"/>
      <c r="I44" s="87"/>
      <c r="J44" s="88"/>
      <c r="K44" s="9"/>
      <c r="L44" s="9"/>
      <c r="M44" s="9"/>
      <c r="N44" s="9"/>
      <c r="O44" s="9"/>
      <c r="P44" s="9"/>
      <c r="Q44" s="9"/>
      <c r="R44" s="9"/>
    </row>
    <row r="45" spans="1:18" s="55" customFormat="1">
      <c r="A45" s="9"/>
      <c r="B45" s="56"/>
      <c r="C45" s="17"/>
      <c r="D45" s="82"/>
      <c r="E45" s="9"/>
      <c r="F45" s="9"/>
      <c r="G45" s="82"/>
      <c r="H45" s="87"/>
      <c r="I45" s="87"/>
      <c r="J45" s="88"/>
      <c r="K45" s="9"/>
      <c r="L45" s="9"/>
      <c r="M45" s="9"/>
      <c r="N45" s="9"/>
      <c r="O45" s="9"/>
      <c r="P45" s="9"/>
      <c r="Q45" s="9"/>
      <c r="R45" s="9"/>
    </row>
    <row r="46" spans="1:18" s="55" customFormat="1">
      <c r="A46" s="9"/>
      <c r="B46" s="56"/>
      <c r="C46" s="17"/>
      <c r="D46" s="82"/>
      <c r="E46" s="9"/>
      <c r="F46" s="9"/>
      <c r="G46" s="82"/>
      <c r="H46" s="87"/>
      <c r="I46" s="87"/>
      <c r="J46" s="88"/>
      <c r="K46" s="9"/>
      <c r="L46" s="9"/>
      <c r="M46" s="9"/>
      <c r="N46" s="9"/>
      <c r="O46" s="9"/>
      <c r="P46" s="9"/>
      <c r="Q46" s="9"/>
      <c r="R46" s="9"/>
    </row>
    <row r="47" spans="1:18" s="55" customFormat="1">
      <c r="A47" s="9"/>
      <c r="B47" s="56"/>
      <c r="C47" s="17"/>
      <c r="D47" s="82"/>
      <c r="E47" s="9"/>
      <c r="F47" s="9"/>
      <c r="G47" s="82"/>
      <c r="H47" s="87"/>
      <c r="I47" s="87"/>
      <c r="J47" s="88"/>
      <c r="K47" s="9"/>
      <c r="L47" s="9"/>
      <c r="M47" s="9"/>
      <c r="N47" s="9"/>
      <c r="O47" s="9"/>
      <c r="P47" s="9"/>
      <c r="Q47" s="9"/>
      <c r="R47" s="9"/>
    </row>
    <row r="48" spans="1:18" s="55" customFormat="1">
      <c r="A48" s="9"/>
      <c r="B48" s="56"/>
      <c r="C48" s="17"/>
      <c r="D48" s="82"/>
      <c r="E48" s="9"/>
      <c r="F48" s="9"/>
      <c r="G48" s="82"/>
      <c r="H48" s="87"/>
      <c r="I48" s="87"/>
      <c r="J48" s="88"/>
      <c r="K48" s="9"/>
      <c r="L48" s="9"/>
      <c r="M48" s="9"/>
      <c r="N48" s="9"/>
      <c r="O48" s="9"/>
      <c r="P48" s="9"/>
      <c r="Q48" s="9"/>
      <c r="R48" s="9"/>
    </row>
    <row r="49" spans="1:18" s="55" customFormat="1">
      <c r="A49" s="9"/>
      <c r="B49" s="56"/>
      <c r="C49" s="17"/>
      <c r="D49" s="82"/>
      <c r="E49" s="9"/>
      <c r="F49" s="9"/>
      <c r="G49" s="82"/>
      <c r="H49" s="87"/>
      <c r="I49" s="87"/>
      <c r="J49" s="88"/>
      <c r="K49" s="9"/>
      <c r="L49" s="9"/>
      <c r="M49" s="9"/>
      <c r="N49" s="9"/>
      <c r="O49" s="9"/>
      <c r="P49" s="9"/>
      <c r="Q49" s="9"/>
      <c r="R49" s="9"/>
    </row>
    <row r="50" spans="1:18" s="55" customFormat="1">
      <c r="A50" s="9"/>
      <c r="B50" s="56"/>
      <c r="C50" s="17"/>
      <c r="D50" s="82"/>
      <c r="E50" s="9"/>
      <c r="F50" s="9"/>
      <c r="G50" s="82"/>
      <c r="H50" s="87"/>
      <c r="I50" s="87"/>
      <c r="J50" s="88"/>
      <c r="K50" s="9"/>
      <c r="L50" s="9"/>
      <c r="M50" s="9"/>
      <c r="N50" s="9"/>
      <c r="O50" s="9"/>
      <c r="P50" s="9"/>
      <c r="Q50" s="9"/>
      <c r="R50" s="9"/>
    </row>
    <row r="51" spans="1:18" s="55" customFormat="1">
      <c r="A51" s="9"/>
      <c r="B51" s="56"/>
      <c r="C51" s="17"/>
      <c r="D51" s="82"/>
      <c r="E51" s="9"/>
      <c r="F51" s="9"/>
      <c r="G51" s="82"/>
      <c r="H51" s="87"/>
      <c r="I51" s="87"/>
      <c r="J51" s="88"/>
      <c r="K51" s="9"/>
      <c r="L51" s="9"/>
      <c r="M51" s="9"/>
      <c r="N51" s="9"/>
      <c r="O51" s="9"/>
      <c r="P51" s="9"/>
      <c r="Q51" s="9"/>
      <c r="R51" s="9"/>
    </row>
    <row r="52" spans="1:18" s="55" customFormat="1">
      <c r="A52" s="9"/>
      <c r="B52" s="56"/>
      <c r="C52" s="17"/>
      <c r="D52" s="82"/>
      <c r="E52" s="9"/>
      <c r="F52" s="9"/>
      <c r="G52" s="82"/>
      <c r="H52" s="87"/>
      <c r="I52" s="87"/>
      <c r="J52" s="88"/>
      <c r="K52" s="9"/>
      <c r="L52" s="9"/>
      <c r="M52" s="9"/>
      <c r="N52" s="9"/>
      <c r="O52" s="9"/>
      <c r="P52" s="9"/>
      <c r="Q52" s="9"/>
      <c r="R52" s="9"/>
    </row>
    <row r="53" spans="1:18" s="55" customFormat="1">
      <c r="A53" s="9"/>
      <c r="B53" s="56"/>
      <c r="C53" s="17"/>
      <c r="D53" s="82"/>
      <c r="E53" s="9"/>
      <c r="F53" s="9"/>
      <c r="G53" s="82"/>
      <c r="H53" s="87"/>
      <c r="I53" s="87"/>
      <c r="J53" s="88"/>
      <c r="K53" s="9"/>
      <c r="L53" s="9"/>
      <c r="M53" s="9"/>
      <c r="N53" s="9"/>
      <c r="O53" s="9"/>
      <c r="P53" s="9"/>
      <c r="Q53" s="9"/>
      <c r="R53" s="9"/>
    </row>
    <row r="54" spans="1:18" s="55" customFormat="1">
      <c r="A54" s="9"/>
      <c r="B54" s="56"/>
      <c r="C54" s="17"/>
      <c r="D54" s="82"/>
      <c r="E54" s="9"/>
      <c r="F54" s="9"/>
      <c r="G54" s="82"/>
      <c r="H54" s="87"/>
      <c r="I54" s="87"/>
      <c r="J54" s="88"/>
      <c r="K54" s="9"/>
      <c r="L54" s="9"/>
      <c r="M54" s="9"/>
      <c r="N54" s="9"/>
      <c r="O54" s="9"/>
      <c r="P54" s="9"/>
      <c r="Q54" s="9"/>
      <c r="R54" s="9"/>
    </row>
    <row r="55" spans="1:18" s="55" customFormat="1">
      <c r="A55" s="9"/>
      <c r="B55" s="56"/>
      <c r="C55" s="17"/>
      <c r="D55" s="82"/>
      <c r="E55" s="9"/>
      <c r="F55" s="9"/>
      <c r="G55" s="82"/>
      <c r="H55" s="87"/>
      <c r="I55" s="87"/>
      <c r="J55" s="88"/>
      <c r="K55" s="9"/>
      <c r="L55" s="9"/>
      <c r="M55" s="9"/>
      <c r="N55" s="9"/>
      <c r="O55" s="9"/>
      <c r="P55" s="9"/>
      <c r="Q55" s="9"/>
      <c r="R55" s="9"/>
    </row>
    <row r="56" spans="1:18" s="55" customFormat="1">
      <c r="A56" s="9"/>
      <c r="B56" s="56"/>
      <c r="C56" s="17"/>
      <c r="D56" s="82"/>
      <c r="E56" s="9"/>
      <c r="F56" s="9"/>
      <c r="G56" s="82"/>
      <c r="H56" s="87"/>
      <c r="I56" s="87"/>
      <c r="J56" s="88"/>
      <c r="K56" s="9"/>
      <c r="L56" s="9"/>
      <c r="M56" s="9"/>
      <c r="N56" s="9"/>
      <c r="O56" s="9"/>
      <c r="P56" s="9"/>
      <c r="Q56" s="9"/>
      <c r="R56" s="9"/>
    </row>
    <row r="57" spans="1:18" s="55" customFormat="1">
      <c r="A57" s="9"/>
      <c r="B57" s="56"/>
      <c r="C57" s="17"/>
      <c r="D57" s="82"/>
      <c r="E57" s="9"/>
      <c r="F57" s="9"/>
      <c r="G57" s="82"/>
      <c r="H57" s="87"/>
      <c r="I57" s="87"/>
      <c r="J57" s="88"/>
      <c r="K57" s="9"/>
      <c r="L57" s="9"/>
      <c r="M57" s="9"/>
      <c r="N57" s="9"/>
      <c r="O57" s="9"/>
      <c r="P57" s="9"/>
      <c r="Q57" s="9"/>
      <c r="R57" s="9"/>
    </row>
    <row r="58" spans="1:18" s="55" customFormat="1">
      <c r="A58" s="9"/>
      <c r="B58" s="56"/>
      <c r="C58" s="17"/>
      <c r="D58" s="82"/>
      <c r="E58" s="9"/>
      <c r="F58" s="9"/>
      <c r="G58" s="82"/>
      <c r="H58" s="87"/>
      <c r="I58" s="87"/>
      <c r="J58" s="88"/>
      <c r="K58" s="9"/>
      <c r="L58" s="9"/>
      <c r="M58" s="9"/>
      <c r="N58" s="9"/>
      <c r="O58" s="9"/>
      <c r="P58" s="9"/>
      <c r="Q58" s="9"/>
      <c r="R58" s="9"/>
    </row>
    <row r="59" spans="1:18" s="55" customFormat="1">
      <c r="A59" s="9"/>
      <c r="B59" s="56"/>
      <c r="C59" s="17"/>
      <c r="D59" s="82"/>
      <c r="E59" s="9"/>
      <c r="F59" s="9"/>
      <c r="G59" s="82"/>
      <c r="H59" s="87"/>
      <c r="I59" s="87"/>
      <c r="J59" s="88"/>
      <c r="K59" s="9"/>
      <c r="L59" s="9"/>
      <c r="M59" s="9"/>
      <c r="N59" s="9"/>
      <c r="O59" s="9"/>
      <c r="P59" s="9"/>
      <c r="Q59" s="9"/>
      <c r="R59" s="9"/>
    </row>
    <row r="60" spans="1:18" s="55" customFormat="1">
      <c r="A60" s="9"/>
      <c r="B60" s="56"/>
      <c r="C60" s="17"/>
      <c r="D60" s="82"/>
      <c r="E60" s="9"/>
      <c r="F60" s="9"/>
      <c r="G60" s="82"/>
      <c r="H60" s="87"/>
      <c r="I60" s="87"/>
      <c r="J60" s="88"/>
      <c r="K60" s="9"/>
      <c r="L60" s="9"/>
      <c r="M60" s="9"/>
      <c r="N60" s="9"/>
      <c r="O60" s="9"/>
      <c r="P60" s="9"/>
      <c r="Q60" s="9"/>
      <c r="R60" s="9"/>
    </row>
    <row r="61" spans="1:18" s="55" customFormat="1">
      <c r="A61" s="9"/>
      <c r="B61" s="56"/>
      <c r="C61" s="17"/>
      <c r="D61" s="82"/>
      <c r="E61" s="9"/>
      <c r="F61" s="9"/>
      <c r="G61" s="82"/>
      <c r="H61" s="87"/>
      <c r="I61" s="87"/>
      <c r="J61" s="88"/>
      <c r="K61" s="9"/>
      <c r="L61" s="9"/>
      <c r="M61" s="9"/>
      <c r="N61" s="9"/>
      <c r="O61" s="9"/>
      <c r="P61" s="9"/>
      <c r="Q61" s="9"/>
      <c r="R61" s="9"/>
    </row>
    <row r="62" spans="1:18" s="55" customFormat="1">
      <c r="A62" s="9"/>
      <c r="B62" s="56"/>
      <c r="C62" s="17"/>
      <c r="D62" s="82"/>
      <c r="E62" s="9"/>
      <c r="F62" s="9"/>
      <c r="G62" s="82"/>
      <c r="H62" s="87"/>
      <c r="I62" s="87"/>
      <c r="J62" s="88"/>
      <c r="K62" s="9"/>
      <c r="L62" s="9"/>
      <c r="M62" s="9"/>
      <c r="N62" s="9"/>
      <c r="O62" s="9"/>
      <c r="P62" s="9"/>
      <c r="Q62" s="9"/>
      <c r="R62" s="9"/>
    </row>
    <row r="63" spans="1:18" s="55" customFormat="1">
      <c r="A63" s="9"/>
      <c r="B63" s="56"/>
      <c r="C63" s="17"/>
      <c r="D63" s="82"/>
      <c r="E63" s="9"/>
      <c r="F63" s="9"/>
      <c r="G63" s="82"/>
      <c r="H63" s="87"/>
      <c r="I63" s="87"/>
      <c r="J63" s="88"/>
      <c r="K63" s="9"/>
      <c r="L63" s="9"/>
      <c r="M63" s="9"/>
      <c r="N63" s="9"/>
      <c r="O63" s="9"/>
      <c r="P63" s="9"/>
      <c r="Q63" s="9"/>
      <c r="R63" s="9"/>
    </row>
    <row r="64" spans="1:18" s="55" customFormat="1">
      <c r="A64" s="9"/>
      <c r="B64" s="56"/>
      <c r="C64" s="17"/>
      <c r="D64" s="82"/>
      <c r="E64" s="9"/>
      <c r="F64" s="9"/>
      <c r="G64" s="82"/>
      <c r="H64" s="87"/>
      <c r="I64" s="87"/>
      <c r="J64" s="88"/>
      <c r="K64" s="9"/>
      <c r="L64" s="9"/>
      <c r="M64" s="9"/>
      <c r="N64" s="9"/>
      <c r="O64" s="9"/>
      <c r="P64" s="9"/>
      <c r="Q64" s="9"/>
      <c r="R64" s="9"/>
    </row>
    <row r="65" spans="1:18" s="55" customFormat="1">
      <c r="A65" s="9"/>
      <c r="B65" s="56"/>
      <c r="C65" s="17"/>
      <c r="D65" s="82"/>
      <c r="E65" s="9"/>
      <c r="F65" s="9"/>
      <c r="G65" s="82"/>
      <c r="H65" s="87"/>
      <c r="I65" s="87"/>
      <c r="J65" s="88"/>
      <c r="K65" s="9"/>
      <c r="L65" s="9"/>
      <c r="M65" s="9"/>
      <c r="N65" s="9"/>
      <c r="O65" s="9"/>
      <c r="P65" s="9"/>
      <c r="Q65" s="9"/>
      <c r="R65" s="9"/>
    </row>
    <row r="66" spans="1:18" s="55" customFormat="1">
      <c r="A66" s="9"/>
      <c r="B66" s="56"/>
      <c r="C66" s="17"/>
      <c r="D66" s="82"/>
      <c r="E66" s="9"/>
      <c r="F66" s="9"/>
      <c r="G66" s="82"/>
      <c r="H66" s="87"/>
      <c r="I66" s="87"/>
      <c r="J66" s="88"/>
      <c r="K66" s="9"/>
      <c r="L66" s="9"/>
      <c r="M66" s="9"/>
      <c r="N66" s="9"/>
      <c r="O66" s="9"/>
      <c r="P66" s="9"/>
      <c r="Q66" s="9"/>
      <c r="R66" s="9"/>
    </row>
    <row r="67" spans="1:18" s="55" customFormat="1">
      <c r="A67" s="9"/>
      <c r="B67" s="56"/>
      <c r="C67" s="17"/>
      <c r="D67" s="82"/>
      <c r="E67" s="9"/>
      <c r="F67" s="9"/>
      <c r="G67" s="82"/>
      <c r="H67" s="87"/>
      <c r="I67" s="87"/>
      <c r="J67" s="88"/>
      <c r="K67" s="9"/>
      <c r="L67" s="9"/>
      <c r="M67" s="9"/>
      <c r="N67" s="9"/>
      <c r="O67" s="9"/>
      <c r="P67" s="9"/>
      <c r="Q67" s="9"/>
      <c r="R67" s="9"/>
    </row>
  </sheetData>
  <pageMargins left="0.2" right="0.2" top="0.25" bottom="0.25" header="0.3" footer="0.3"/>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32C6-AAC8-437B-B9B4-5EE341395681}">
  <dimension ref="A1:CL24"/>
  <sheetViews>
    <sheetView topLeftCell="BP5" workbookViewId="0">
      <selection activeCell="CM16" sqref="CM16"/>
    </sheetView>
  </sheetViews>
  <sheetFormatPr defaultRowHeight="12.75"/>
  <cols>
    <col min="1" max="1" width="38.42578125" style="157" customWidth="1"/>
    <col min="2" max="2" width="12.85546875" style="162" customWidth="1"/>
    <col min="3" max="62" width="7.7109375" style="157" hidden="1" customWidth="1"/>
    <col min="63" max="82" width="7.7109375" style="157" customWidth="1"/>
    <col min="83" max="256" width="9.140625" style="157"/>
    <col min="257" max="257" width="38.42578125" style="157" customWidth="1"/>
    <col min="258" max="258" width="12.85546875" style="157" customWidth="1"/>
    <col min="259" max="318" width="0" style="157" hidden="1" customWidth="1"/>
    <col min="319" max="338" width="7.7109375" style="157" customWidth="1"/>
    <col min="339" max="512" width="9.140625" style="157"/>
    <col min="513" max="513" width="38.42578125" style="157" customWidth="1"/>
    <col min="514" max="514" width="12.85546875" style="157" customWidth="1"/>
    <col min="515" max="574" width="0" style="157" hidden="1" customWidth="1"/>
    <col min="575" max="594" width="7.7109375" style="157" customWidth="1"/>
    <col min="595" max="768" width="9.140625" style="157"/>
    <col min="769" max="769" width="38.42578125" style="157" customWidth="1"/>
    <col min="770" max="770" width="12.85546875" style="157" customWidth="1"/>
    <col min="771" max="830" width="0" style="157" hidden="1" customWidth="1"/>
    <col min="831" max="850" width="7.7109375" style="157" customWidth="1"/>
    <col min="851" max="1024" width="9.140625" style="157"/>
    <col min="1025" max="1025" width="38.42578125" style="157" customWidth="1"/>
    <col min="1026" max="1026" width="12.85546875" style="157" customWidth="1"/>
    <col min="1027" max="1086" width="0" style="157" hidden="1" customWidth="1"/>
    <col min="1087" max="1106" width="7.7109375" style="157" customWidth="1"/>
    <col min="1107" max="1280" width="9.140625" style="157"/>
    <col min="1281" max="1281" width="38.42578125" style="157" customWidth="1"/>
    <col min="1282" max="1282" width="12.85546875" style="157" customWidth="1"/>
    <col min="1283" max="1342" width="0" style="157" hidden="1" customWidth="1"/>
    <col min="1343" max="1362" width="7.7109375" style="157" customWidth="1"/>
    <col min="1363" max="1536" width="9.140625" style="157"/>
    <col min="1537" max="1537" width="38.42578125" style="157" customWidth="1"/>
    <col min="1538" max="1538" width="12.85546875" style="157" customWidth="1"/>
    <col min="1539" max="1598" width="0" style="157" hidden="1" customWidth="1"/>
    <col min="1599" max="1618" width="7.7109375" style="157" customWidth="1"/>
    <col min="1619" max="1792" width="9.140625" style="157"/>
    <col min="1793" max="1793" width="38.42578125" style="157" customWidth="1"/>
    <col min="1794" max="1794" width="12.85546875" style="157" customWidth="1"/>
    <col min="1795" max="1854" width="0" style="157" hidden="1" customWidth="1"/>
    <col min="1855" max="1874" width="7.7109375" style="157" customWidth="1"/>
    <col min="1875" max="2048" width="9.140625" style="157"/>
    <col min="2049" max="2049" width="38.42578125" style="157" customWidth="1"/>
    <col min="2050" max="2050" width="12.85546875" style="157" customWidth="1"/>
    <col min="2051" max="2110" width="0" style="157" hidden="1" customWidth="1"/>
    <col min="2111" max="2130" width="7.7109375" style="157" customWidth="1"/>
    <col min="2131" max="2304" width="9.140625" style="157"/>
    <col min="2305" max="2305" width="38.42578125" style="157" customWidth="1"/>
    <col min="2306" max="2306" width="12.85546875" style="157" customWidth="1"/>
    <col min="2307" max="2366" width="0" style="157" hidden="1" customWidth="1"/>
    <col min="2367" max="2386" width="7.7109375" style="157" customWidth="1"/>
    <col min="2387" max="2560" width="9.140625" style="157"/>
    <col min="2561" max="2561" width="38.42578125" style="157" customWidth="1"/>
    <col min="2562" max="2562" width="12.85546875" style="157" customWidth="1"/>
    <col min="2563" max="2622" width="0" style="157" hidden="1" customWidth="1"/>
    <col min="2623" max="2642" width="7.7109375" style="157" customWidth="1"/>
    <col min="2643" max="2816" width="9.140625" style="157"/>
    <col min="2817" max="2817" width="38.42578125" style="157" customWidth="1"/>
    <col min="2818" max="2818" width="12.85546875" style="157" customWidth="1"/>
    <col min="2819" max="2878" width="0" style="157" hidden="1" customWidth="1"/>
    <col min="2879" max="2898" width="7.7109375" style="157" customWidth="1"/>
    <col min="2899" max="3072" width="9.140625" style="157"/>
    <col min="3073" max="3073" width="38.42578125" style="157" customWidth="1"/>
    <col min="3074" max="3074" width="12.85546875" style="157" customWidth="1"/>
    <col min="3075" max="3134" width="0" style="157" hidden="1" customWidth="1"/>
    <col min="3135" max="3154" width="7.7109375" style="157" customWidth="1"/>
    <col min="3155" max="3328" width="9.140625" style="157"/>
    <col min="3329" max="3329" width="38.42578125" style="157" customWidth="1"/>
    <col min="3330" max="3330" width="12.85546875" style="157" customWidth="1"/>
    <col min="3331" max="3390" width="0" style="157" hidden="1" customWidth="1"/>
    <col min="3391" max="3410" width="7.7109375" style="157" customWidth="1"/>
    <col min="3411" max="3584" width="9.140625" style="157"/>
    <col min="3585" max="3585" width="38.42578125" style="157" customWidth="1"/>
    <col min="3586" max="3586" width="12.85546875" style="157" customWidth="1"/>
    <col min="3587" max="3646" width="0" style="157" hidden="1" customWidth="1"/>
    <col min="3647" max="3666" width="7.7109375" style="157" customWidth="1"/>
    <col min="3667" max="3840" width="9.140625" style="157"/>
    <col min="3841" max="3841" width="38.42578125" style="157" customWidth="1"/>
    <col min="3842" max="3842" width="12.85546875" style="157" customWidth="1"/>
    <col min="3843" max="3902" width="0" style="157" hidden="1" customWidth="1"/>
    <col min="3903" max="3922" width="7.7109375" style="157" customWidth="1"/>
    <col min="3923" max="4096" width="9.140625" style="157"/>
    <col min="4097" max="4097" width="38.42578125" style="157" customWidth="1"/>
    <col min="4098" max="4098" width="12.85546875" style="157" customWidth="1"/>
    <col min="4099" max="4158" width="0" style="157" hidden="1" customWidth="1"/>
    <col min="4159" max="4178" width="7.7109375" style="157" customWidth="1"/>
    <col min="4179" max="4352" width="9.140625" style="157"/>
    <col min="4353" max="4353" width="38.42578125" style="157" customWidth="1"/>
    <col min="4354" max="4354" width="12.85546875" style="157" customWidth="1"/>
    <col min="4355" max="4414" width="0" style="157" hidden="1" customWidth="1"/>
    <col min="4415" max="4434" width="7.7109375" style="157" customWidth="1"/>
    <col min="4435" max="4608" width="9.140625" style="157"/>
    <col min="4609" max="4609" width="38.42578125" style="157" customWidth="1"/>
    <col min="4610" max="4610" width="12.85546875" style="157" customWidth="1"/>
    <col min="4611" max="4670" width="0" style="157" hidden="1" customWidth="1"/>
    <col min="4671" max="4690" width="7.7109375" style="157" customWidth="1"/>
    <col min="4691" max="4864" width="9.140625" style="157"/>
    <col min="4865" max="4865" width="38.42578125" style="157" customWidth="1"/>
    <col min="4866" max="4866" width="12.85546875" style="157" customWidth="1"/>
    <col min="4867" max="4926" width="0" style="157" hidden="1" customWidth="1"/>
    <col min="4927" max="4946" width="7.7109375" style="157" customWidth="1"/>
    <col min="4947" max="5120" width="9.140625" style="157"/>
    <col min="5121" max="5121" width="38.42578125" style="157" customWidth="1"/>
    <col min="5122" max="5122" width="12.85546875" style="157" customWidth="1"/>
    <col min="5123" max="5182" width="0" style="157" hidden="1" customWidth="1"/>
    <col min="5183" max="5202" width="7.7109375" style="157" customWidth="1"/>
    <col min="5203" max="5376" width="9.140625" style="157"/>
    <col min="5377" max="5377" width="38.42578125" style="157" customWidth="1"/>
    <col min="5378" max="5378" width="12.85546875" style="157" customWidth="1"/>
    <col min="5379" max="5438" width="0" style="157" hidden="1" customWidth="1"/>
    <col min="5439" max="5458" width="7.7109375" style="157" customWidth="1"/>
    <col min="5459" max="5632" width="9.140625" style="157"/>
    <col min="5633" max="5633" width="38.42578125" style="157" customWidth="1"/>
    <col min="5634" max="5634" width="12.85546875" style="157" customWidth="1"/>
    <col min="5635" max="5694" width="0" style="157" hidden="1" customWidth="1"/>
    <col min="5695" max="5714" width="7.7109375" style="157" customWidth="1"/>
    <col min="5715" max="5888" width="9.140625" style="157"/>
    <col min="5889" max="5889" width="38.42578125" style="157" customWidth="1"/>
    <col min="5890" max="5890" width="12.85546875" style="157" customWidth="1"/>
    <col min="5891" max="5950" width="0" style="157" hidden="1" customWidth="1"/>
    <col min="5951" max="5970" width="7.7109375" style="157" customWidth="1"/>
    <col min="5971" max="6144" width="9.140625" style="157"/>
    <col min="6145" max="6145" width="38.42578125" style="157" customWidth="1"/>
    <col min="6146" max="6146" width="12.85546875" style="157" customWidth="1"/>
    <col min="6147" max="6206" width="0" style="157" hidden="1" customWidth="1"/>
    <col min="6207" max="6226" width="7.7109375" style="157" customWidth="1"/>
    <col min="6227" max="6400" width="9.140625" style="157"/>
    <col min="6401" max="6401" width="38.42578125" style="157" customWidth="1"/>
    <col min="6402" max="6402" width="12.85546875" style="157" customWidth="1"/>
    <col min="6403" max="6462" width="0" style="157" hidden="1" customWidth="1"/>
    <col min="6463" max="6482" width="7.7109375" style="157" customWidth="1"/>
    <col min="6483" max="6656" width="9.140625" style="157"/>
    <col min="6657" max="6657" width="38.42578125" style="157" customWidth="1"/>
    <col min="6658" max="6658" width="12.85546875" style="157" customWidth="1"/>
    <col min="6659" max="6718" width="0" style="157" hidden="1" customWidth="1"/>
    <col min="6719" max="6738" width="7.7109375" style="157" customWidth="1"/>
    <col min="6739" max="6912" width="9.140625" style="157"/>
    <col min="6913" max="6913" width="38.42578125" style="157" customWidth="1"/>
    <col min="6914" max="6914" width="12.85546875" style="157" customWidth="1"/>
    <col min="6915" max="6974" width="0" style="157" hidden="1" customWidth="1"/>
    <col min="6975" max="6994" width="7.7109375" style="157" customWidth="1"/>
    <col min="6995" max="7168" width="9.140625" style="157"/>
    <col min="7169" max="7169" width="38.42578125" style="157" customWidth="1"/>
    <col min="7170" max="7170" width="12.85546875" style="157" customWidth="1"/>
    <col min="7171" max="7230" width="0" style="157" hidden="1" customWidth="1"/>
    <col min="7231" max="7250" width="7.7109375" style="157" customWidth="1"/>
    <col min="7251" max="7424" width="9.140625" style="157"/>
    <col min="7425" max="7425" width="38.42578125" style="157" customWidth="1"/>
    <col min="7426" max="7426" width="12.85546875" style="157" customWidth="1"/>
    <col min="7427" max="7486" width="0" style="157" hidden="1" customWidth="1"/>
    <col min="7487" max="7506" width="7.7109375" style="157" customWidth="1"/>
    <col min="7507" max="7680" width="9.140625" style="157"/>
    <col min="7681" max="7681" width="38.42578125" style="157" customWidth="1"/>
    <col min="7682" max="7682" width="12.85546875" style="157" customWidth="1"/>
    <col min="7683" max="7742" width="0" style="157" hidden="1" customWidth="1"/>
    <col min="7743" max="7762" width="7.7109375" style="157" customWidth="1"/>
    <col min="7763" max="7936" width="9.140625" style="157"/>
    <col min="7937" max="7937" width="38.42578125" style="157" customWidth="1"/>
    <col min="7938" max="7938" width="12.85546875" style="157" customWidth="1"/>
    <col min="7939" max="7998" width="0" style="157" hidden="1" customWidth="1"/>
    <col min="7999" max="8018" width="7.7109375" style="157" customWidth="1"/>
    <col min="8019" max="8192" width="9.140625" style="157"/>
    <col min="8193" max="8193" width="38.42578125" style="157" customWidth="1"/>
    <col min="8194" max="8194" width="12.85546875" style="157" customWidth="1"/>
    <col min="8195" max="8254" width="0" style="157" hidden="1" customWidth="1"/>
    <col min="8255" max="8274" width="7.7109375" style="157" customWidth="1"/>
    <col min="8275" max="8448" width="9.140625" style="157"/>
    <col min="8449" max="8449" width="38.42578125" style="157" customWidth="1"/>
    <col min="8450" max="8450" width="12.85546875" style="157" customWidth="1"/>
    <col min="8451" max="8510" width="0" style="157" hidden="1" customWidth="1"/>
    <col min="8511" max="8530" width="7.7109375" style="157" customWidth="1"/>
    <col min="8531" max="8704" width="9.140625" style="157"/>
    <col min="8705" max="8705" width="38.42578125" style="157" customWidth="1"/>
    <col min="8706" max="8706" width="12.85546875" style="157" customWidth="1"/>
    <col min="8707" max="8766" width="0" style="157" hidden="1" customWidth="1"/>
    <col min="8767" max="8786" width="7.7109375" style="157" customWidth="1"/>
    <col min="8787" max="8960" width="9.140625" style="157"/>
    <col min="8961" max="8961" width="38.42578125" style="157" customWidth="1"/>
    <col min="8962" max="8962" width="12.85546875" style="157" customWidth="1"/>
    <col min="8963" max="9022" width="0" style="157" hidden="1" customWidth="1"/>
    <col min="9023" max="9042" width="7.7109375" style="157" customWidth="1"/>
    <col min="9043" max="9216" width="9.140625" style="157"/>
    <col min="9217" max="9217" width="38.42578125" style="157" customWidth="1"/>
    <col min="9218" max="9218" width="12.85546875" style="157" customWidth="1"/>
    <col min="9219" max="9278" width="0" style="157" hidden="1" customWidth="1"/>
    <col min="9279" max="9298" width="7.7109375" style="157" customWidth="1"/>
    <col min="9299" max="9472" width="9.140625" style="157"/>
    <col min="9473" max="9473" width="38.42578125" style="157" customWidth="1"/>
    <col min="9474" max="9474" width="12.85546875" style="157" customWidth="1"/>
    <col min="9475" max="9534" width="0" style="157" hidden="1" customWidth="1"/>
    <col min="9535" max="9554" width="7.7109375" style="157" customWidth="1"/>
    <col min="9555" max="9728" width="9.140625" style="157"/>
    <col min="9729" max="9729" width="38.42578125" style="157" customWidth="1"/>
    <col min="9730" max="9730" width="12.85546875" style="157" customWidth="1"/>
    <col min="9731" max="9790" width="0" style="157" hidden="1" customWidth="1"/>
    <col min="9791" max="9810" width="7.7109375" style="157" customWidth="1"/>
    <col min="9811" max="9984" width="9.140625" style="157"/>
    <col min="9985" max="9985" width="38.42578125" style="157" customWidth="1"/>
    <col min="9986" max="9986" width="12.85546875" style="157" customWidth="1"/>
    <col min="9987" max="10046" width="0" style="157" hidden="1" customWidth="1"/>
    <col min="10047" max="10066" width="7.7109375" style="157" customWidth="1"/>
    <col min="10067" max="10240" width="9.140625" style="157"/>
    <col min="10241" max="10241" width="38.42578125" style="157" customWidth="1"/>
    <col min="10242" max="10242" width="12.85546875" style="157" customWidth="1"/>
    <col min="10243" max="10302" width="0" style="157" hidden="1" customWidth="1"/>
    <col min="10303" max="10322" width="7.7109375" style="157" customWidth="1"/>
    <col min="10323" max="10496" width="9.140625" style="157"/>
    <col min="10497" max="10497" width="38.42578125" style="157" customWidth="1"/>
    <col min="10498" max="10498" width="12.85546875" style="157" customWidth="1"/>
    <col min="10499" max="10558" width="0" style="157" hidden="1" customWidth="1"/>
    <col min="10559" max="10578" width="7.7109375" style="157" customWidth="1"/>
    <col min="10579" max="10752" width="9.140625" style="157"/>
    <col min="10753" max="10753" width="38.42578125" style="157" customWidth="1"/>
    <col min="10754" max="10754" width="12.85546875" style="157" customWidth="1"/>
    <col min="10755" max="10814" width="0" style="157" hidden="1" customWidth="1"/>
    <col min="10815" max="10834" width="7.7109375" style="157" customWidth="1"/>
    <col min="10835" max="11008" width="9.140625" style="157"/>
    <col min="11009" max="11009" width="38.42578125" style="157" customWidth="1"/>
    <col min="11010" max="11010" width="12.85546875" style="157" customWidth="1"/>
    <col min="11011" max="11070" width="0" style="157" hidden="1" customWidth="1"/>
    <col min="11071" max="11090" width="7.7109375" style="157" customWidth="1"/>
    <col min="11091" max="11264" width="9.140625" style="157"/>
    <col min="11265" max="11265" width="38.42578125" style="157" customWidth="1"/>
    <col min="11266" max="11266" width="12.85546875" style="157" customWidth="1"/>
    <col min="11267" max="11326" width="0" style="157" hidden="1" customWidth="1"/>
    <col min="11327" max="11346" width="7.7109375" style="157" customWidth="1"/>
    <col min="11347" max="11520" width="9.140625" style="157"/>
    <col min="11521" max="11521" width="38.42578125" style="157" customWidth="1"/>
    <col min="11522" max="11522" width="12.85546875" style="157" customWidth="1"/>
    <col min="11523" max="11582" width="0" style="157" hidden="1" customWidth="1"/>
    <col min="11583" max="11602" width="7.7109375" style="157" customWidth="1"/>
    <col min="11603" max="11776" width="9.140625" style="157"/>
    <col min="11777" max="11777" width="38.42578125" style="157" customWidth="1"/>
    <col min="11778" max="11778" width="12.85546875" style="157" customWidth="1"/>
    <col min="11779" max="11838" width="0" style="157" hidden="1" customWidth="1"/>
    <col min="11839" max="11858" width="7.7109375" style="157" customWidth="1"/>
    <col min="11859" max="12032" width="9.140625" style="157"/>
    <col min="12033" max="12033" width="38.42578125" style="157" customWidth="1"/>
    <col min="12034" max="12034" width="12.85546875" style="157" customWidth="1"/>
    <col min="12035" max="12094" width="0" style="157" hidden="1" customWidth="1"/>
    <col min="12095" max="12114" width="7.7109375" style="157" customWidth="1"/>
    <col min="12115" max="12288" width="9.140625" style="157"/>
    <col min="12289" max="12289" width="38.42578125" style="157" customWidth="1"/>
    <col min="12290" max="12290" width="12.85546875" style="157" customWidth="1"/>
    <col min="12291" max="12350" width="0" style="157" hidden="1" customWidth="1"/>
    <col min="12351" max="12370" width="7.7109375" style="157" customWidth="1"/>
    <col min="12371" max="12544" width="9.140625" style="157"/>
    <col min="12545" max="12545" width="38.42578125" style="157" customWidth="1"/>
    <col min="12546" max="12546" width="12.85546875" style="157" customWidth="1"/>
    <col min="12547" max="12606" width="0" style="157" hidden="1" customWidth="1"/>
    <col min="12607" max="12626" width="7.7109375" style="157" customWidth="1"/>
    <col min="12627" max="12800" width="9.140625" style="157"/>
    <col min="12801" max="12801" width="38.42578125" style="157" customWidth="1"/>
    <col min="12802" max="12802" width="12.85546875" style="157" customWidth="1"/>
    <col min="12803" max="12862" width="0" style="157" hidden="1" customWidth="1"/>
    <col min="12863" max="12882" width="7.7109375" style="157" customWidth="1"/>
    <col min="12883" max="13056" width="9.140625" style="157"/>
    <col min="13057" max="13057" width="38.42578125" style="157" customWidth="1"/>
    <col min="13058" max="13058" width="12.85546875" style="157" customWidth="1"/>
    <col min="13059" max="13118" width="0" style="157" hidden="1" customWidth="1"/>
    <col min="13119" max="13138" width="7.7109375" style="157" customWidth="1"/>
    <col min="13139" max="13312" width="9.140625" style="157"/>
    <col min="13313" max="13313" width="38.42578125" style="157" customWidth="1"/>
    <col min="13314" max="13314" width="12.85546875" style="157" customWidth="1"/>
    <col min="13315" max="13374" width="0" style="157" hidden="1" customWidth="1"/>
    <col min="13375" max="13394" width="7.7109375" style="157" customWidth="1"/>
    <col min="13395" max="13568" width="9.140625" style="157"/>
    <col min="13569" max="13569" width="38.42578125" style="157" customWidth="1"/>
    <col min="13570" max="13570" width="12.85546875" style="157" customWidth="1"/>
    <col min="13571" max="13630" width="0" style="157" hidden="1" customWidth="1"/>
    <col min="13631" max="13650" width="7.7109375" style="157" customWidth="1"/>
    <col min="13651" max="13824" width="9.140625" style="157"/>
    <col min="13825" max="13825" width="38.42578125" style="157" customWidth="1"/>
    <col min="13826" max="13826" width="12.85546875" style="157" customWidth="1"/>
    <col min="13827" max="13886" width="0" style="157" hidden="1" customWidth="1"/>
    <col min="13887" max="13906" width="7.7109375" style="157" customWidth="1"/>
    <col min="13907" max="14080" width="9.140625" style="157"/>
    <col min="14081" max="14081" width="38.42578125" style="157" customWidth="1"/>
    <col min="14082" max="14082" width="12.85546875" style="157" customWidth="1"/>
    <col min="14083" max="14142" width="0" style="157" hidden="1" customWidth="1"/>
    <col min="14143" max="14162" width="7.7109375" style="157" customWidth="1"/>
    <col min="14163" max="14336" width="9.140625" style="157"/>
    <col min="14337" max="14337" width="38.42578125" style="157" customWidth="1"/>
    <col min="14338" max="14338" width="12.85546875" style="157" customWidth="1"/>
    <col min="14339" max="14398" width="0" style="157" hidden="1" customWidth="1"/>
    <col min="14399" max="14418" width="7.7109375" style="157" customWidth="1"/>
    <col min="14419" max="14592" width="9.140625" style="157"/>
    <col min="14593" max="14593" width="38.42578125" style="157" customWidth="1"/>
    <col min="14594" max="14594" width="12.85546875" style="157" customWidth="1"/>
    <col min="14595" max="14654" width="0" style="157" hidden="1" customWidth="1"/>
    <col min="14655" max="14674" width="7.7109375" style="157" customWidth="1"/>
    <col min="14675" max="14848" width="9.140625" style="157"/>
    <col min="14849" max="14849" width="38.42578125" style="157" customWidth="1"/>
    <col min="14850" max="14850" width="12.85546875" style="157" customWidth="1"/>
    <col min="14851" max="14910" width="0" style="157" hidden="1" customWidth="1"/>
    <col min="14911" max="14930" width="7.7109375" style="157" customWidth="1"/>
    <col min="14931" max="15104" width="9.140625" style="157"/>
    <col min="15105" max="15105" width="38.42578125" style="157" customWidth="1"/>
    <col min="15106" max="15106" width="12.85546875" style="157" customWidth="1"/>
    <col min="15107" max="15166" width="0" style="157" hidden="1" customWidth="1"/>
    <col min="15167" max="15186" width="7.7109375" style="157" customWidth="1"/>
    <col min="15187" max="15360" width="9.140625" style="157"/>
    <col min="15361" max="15361" width="38.42578125" style="157" customWidth="1"/>
    <col min="15362" max="15362" width="12.85546875" style="157" customWidth="1"/>
    <col min="15363" max="15422" width="0" style="157" hidden="1" customWidth="1"/>
    <col min="15423" max="15442" width="7.7109375" style="157" customWidth="1"/>
    <col min="15443" max="15616" width="9.140625" style="157"/>
    <col min="15617" max="15617" width="38.42578125" style="157" customWidth="1"/>
    <col min="15618" max="15618" width="12.85546875" style="157" customWidth="1"/>
    <col min="15619" max="15678" width="0" style="157" hidden="1" customWidth="1"/>
    <col min="15679" max="15698" width="7.7109375" style="157" customWidth="1"/>
    <col min="15699" max="15872" width="9.140625" style="157"/>
    <col min="15873" max="15873" width="38.42578125" style="157" customWidth="1"/>
    <col min="15874" max="15874" width="12.85546875" style="157" customWidth="1"/>
    <col min="15875" max="15934" width="0" style="157" hidden="1" customWidth="1"/>
    <col min="15935" max="15954" width="7.7109375" style="157" customWidth="1"/>
    <col min="15955" max="16128" width="9.140625" style="157"/>
    <col min="16129" max="16129" width="38.42578125" style="157" customWidth="1"/>
    <col min="16130" max="16130" width="12.85546875" style="157" customWidth="1"/>
    <col min="16131" max="16190" width="0" style="157" hidden="1" customWidth="1"/>
    <col min="16191" max="16210" width="7.7109375" style="157" customWidth="1"/>
    <col min="16211" max="16384" width="9.140625" style="157"/>
  </cols>
  <sheetData>
    <row r="1" spans="1:90" ht="18">
      <c r="A1" s="522" t="s">
        <v>123</v>
      </c>
      <c r="B1" s="523"/>
    </row>
    <row r="2" spans="1:90" ht="15.75">
      <c r="A2" s="158" t="s">
        <v>124</v>
      </c>
      <c r="B2" s="159"/>
    </row>
    <row r="3" spans="1:90" ht="15.75" thickBot="1">
      <c r="A3" s="160" t="s">
        <v>125</v>
      </c>
      <c r="B3" s="161"/>
    </row>
    <row r="6" spans="1:90">
      <c r="BQ6" s="163" t="s">
        <v>126</v>
      </c>
      <c r="BR6" s="163" t="s">
        <v>126</v>
      </c>
      <c r="BS6" s="163" t="s">
        <v>126</v>
      </c>
      <c r="BT6" s="163" t="s">
        <v>126</v>
      </c>
      <c r="BU6" s="164" t="s">
        <v>127</v>
      </c>
      <c r="BV6" s="164" t="s">
        <v>127</v>
      </c>
      <c r="BW6" s="164" t="s">
        <v>127</v>
      </c>
      <c r="BX6" s="164" t="s">
        <v>127</v>
      </c>
      <c r="BY6" s="165" t="s">
        <v>128</v>
      </c>
      <c r="BZ6" s="165" t="s">
        <v>128</v>
      </c>
      <c r="CA6" s="165" t="s">
        <v>128</v>
      </c>
      <c r="CB6" s="165" t="s">
        <v>128</v>
      </c>
      <c r="CC6" s="166" t="s">
        <v>129</v>
      </c>
      <c r="CD6" s="166" t="s">
        <v>129</v>
      </c>
      <c r="CE6" s="166" t="s">
        <v>129</v>
      </c>
      <c r="CF6" s="166" t="s">
        <v>129</v>
      </c>
      <c r="CG6" s="167" t="s">
        <v>130</v>
      </c>
      <c r="CH6" s="167" t="s">
        <v>130</v>
      </c>
      <c r="CI6" s="167" t="s">
        <v>130</v>
      </c>
      <c r="CJ6" s="167" t="s">
        <v>130</v>
      </c>
    </row>
    <row r="7" spans="1:90" s="162" customFormat="1">
      <c r="B7" s="162" t="s">
        <v>131</v>
      </c>
      <c r="C7" s="168" t="s">
        <v>132</v>
      </c>
      <c r="D7" s="168" t="s">
        <v>133</v>
      </c>
      <c r="E7" s="168" t="s">
        <v>134</v>
      </c>
      <c r="F7" s="168" t="s">
        <v>135</v>
      </c>
      <c r="G7" s="168" t="s">
        <v>136</v>
      </c>
      <c r="H7" s="168" t="s">
        <v>137</v>
      </c>
      <c r="I7" s="168" t="s">
        <v>138</v>
      </c>
      <c r="J7" s="168" t="s">
        <v>139</v>
      </c>
      <c r="K7" s="168" t="s">
        <v>140</v>
      </c>
      <c r="L7" s="168" t="s">
        <v>141</v>
      </c>
      <c r="M7" s="168" t="s">
        <v>142</v>
      </c>
      <c r="N7" s="168" t="s">
        <v>143</v>
      </c>
      <c r="O7" s="168" t="s">
        <v>144</v>
      </c>
      <c r="P7" s="168" t="s">
        <v>145</v>
      </c>
      <c r="Q7" s="168" t="s">
        <v>146</v>
      </c>
      <c r="R7" s="168" t="s">
        <v>147</v>
      </c>
      <c r="S7" s="168" t="s">
        <v>148</v>
      </c>
      <c r="T7" s="168" t="s">
        <v>149</v>
      </c>
      <c r="U7" s="168" t="s">
        <v>150</v>
      </c>
      <c r="V7" s="168" t="s">
        <v>151</v>
      </c>
      <c r="W7" s="168" t="s">
        <v>152</v>
      </c>
      <c r="X7" s="168" t="s">
        <v>153</v>
      </c>
      <c r="Y7" s="168" t="s">
        <v>154</v>
      </c>
      <c r="Z7" s="168" t="s">
        <v>155</v>
      </c>
      <c r="AA7" s="168" t="s">
        <v>156</v>
      </c>
      <c r="AB7" s="168" t="s">
        <v>157</v>
      </c>
      <c r="AC7" s="168" t="s">
        <v>158</v>
      </c>
      <c r="AD7" s="168" t="s">
        <v>159</v>
      </c>
      <c r="AE7" s="168" t="s">
        <v>160</v>
      </c>
      <c r="AF7" s="168" t="s">
        <v>161</v>
      </c>
      <c r="AG7" s="168" t="s">
        <v>162</v>
      </c>
      <c r="AH7" s="168" t="s">
        <v>163</v>
      </c>
      <c r="AI7" s="168" t="s">
        <v>164</v>
      </c>
      <c r="AJ7" s="168" t="s">
        <v>165</v>
      </c>
      <c r="AK7" s="168" t="s">
        <v>166</v>
      </c>
      <c r="AL7" s="168" t="s">
        <v>167</v>
      </c>
      <c r="AM7" s="168" t="s">
        <v>168</v>
      </c>
      <c r="AN7" s="168" t="s">
        <v>169</v>
      </c>
      <c r="AO7" s="168" t="s">
        <v>170</v>
      </c>
      <c r="AP7" s="168" t="s">
        <v>171</v>
      </c>
      <c r="AQ7" s="168" t="s">
        <v>172</v>
      </c>
      <c r="AR7" s="168" t="s">
        <v>173</v>
      </c>
      <c r="AS7" s="168" t="s">
        <v>174</v>
      </c>
      <c r="AT7" s="168" t="s">
        <v>175</v>
      </c>
      <c r="AU7" s="162" t="s">
        <v>176</v>
      </c>
      <c r="AV7" s="162" t="s">
        <v>177</v>
      </c>
      <c r="AW7" s="162" t="s">
        <v>178</v>
      </c>
      <c r="AX7" s="162" t="s">
        <v>179</v>
      </c>
      <c r="AY7" s="162" t="s">
        <v>180</v>
      </c>
      <c r="AZ7" s="162" t="s">
        <v>181</v>
      </c>
      <c r="BA7" s="162" t="s">
        <v>182</v>
      </c>
      <c r="BB7" s="162" t="s">
        <v>183</v>
      </c>
      <c r="BC7" s="162" t="s">
        <v>184</v>
      </c>
      <c r="BD7" s="162" t="s">
        <v>185</v>
      </c>
      <c r="BE7" s="162" t="s">
        <v>186</v>
      </c>
      <c r="BF7" s="162" t="s">
        <v>187</v>
      </c>
      <c r="BG7" s="162" t="s">
        <v>188</v>
      </c>
      <c r="BH7" s="162" t="s">
        <v>189</v>
      </c>
      <c r="BI7" s="162" t="s">
        <v>190</v>
      </c>
      <c r="BJ7" s="162" t="s">
        <v>191</v>
      </c>
      <c r="BK7" s="162" t="s">
        <v>192</v>
      </c>
      <c r="BL7" s="162" t="s">
        <v>193</v>
      </c>
      <c r="BM7" s="162" t="s">
        <v>194</v>
      </c>
      <c r="BN7" s="162" t="s">
        <v>195</v>
      </c>
      <c r="BO7" s="162" t="s">
        <v>196</v>
      </c>
      <c r="BP7" s="162" t="s">
        <v>197</v>
      </c>
      <c r="BQ7" s="162" t="s">
        <v>198</v>
      </c>
      <c r="BR7" s="162" t="s">
        <v>199</v>
      </c>
      <c r="BS7" s="162" t="s">
        <v>200</v>
      </c>
      <c r="BT7" s="162" t="s">
        <v>201</v>
      </c>
      <c r="BU7" s="162" t="s">
        <v>202</v>
      </c>
      <c r="BV7" s="162" t="s">
        <v>203</v>
      </c>
      <c r="BW7" s="162" t="s">
        <v>204</v>
      </c>
      <c r="BX7" s="162" t="s">
        <v>205</v>
      </c>
      <c r="BY7" s="162" t="s">
        <v>206</v>
      </c>
      <c r="BZ7" s="162" t="s">
        <v>207</v>
      </c>
      <c r="CA7" s="162" t="s">
        <v>208</v>
      </c>
      <c r="CB7" s="162" t="s">
        <v>209</v>
      </c>
      <c r="CC7" s="162" t="s">
        <v>210</v>
      </c>
      <c r="CD7" s="162" t="s">
        <v>211</v>
      </c>
      <c r="CE7" s="162" t="s">
        <v>212</v>
      </c>
      <c r="CF7" s="162" t="s">
        <v>213</v>
      </c>
      <c r="CG7" s="162" t="s">
        <v>214</v>
      </c>
      <c r="CH7" s="162" t="s">
        <v>215</v>
      </c>
      <c r="CI7" s="162" t="s">
        <v>216</v>
      </c>
      <c r="CJ7" s="162" t="s">
        <v>217</v>
      </c>
      <c r="CK7" s="162" t="s">
        <v>218</v>
      </c>
      <c r="CL7" s="162" t="s">
        <v>219</v>
      </c>
    </row>
    <row r="8" spans="1:90">
      <c r="A8" s="162" t="s">
        <v>220</v>
      </c>
      <c r="B8" s="162" t="s">
        <v>221</v>
      </c>
      <c r="C8" s="169">
        <v>2.034611398</v>
      </c>
      <c r="D8" s="169">
        <v>2.0596500770000001</v>
      </c>
      <c r="E8" s="169">
        <v>2.0647060370000001</v>
      </c>
      <c r="F8" s="169">
        <v>2.0867602860000001</v>
      </c>
      <c r="G8" s="169">
        <v>2.104414818</v>
      </c>
      <c r="H8" s="169">
        <v>2.1147152070000002</v>
      </c>
      <c r="I8" s="169">
        <v>2.1510993429999998</v>
      </c>
      <c r="J8" s="169">
        <v>2.1700303559999998</v>
      </c>
      <c r="K8" s="169">
        <v>2.187209223</v>
      </c>
      <c r="L8" s="169">
        <v>2.212539628</v>
      </c>
      <c r="M8" s="169">
        <v>2.2351374509999999</v>
      </c>
      <c r="N8" s="169">
        <v>2.2204817979999998</v>
      </c>
      <c r="O8" s="169">
        <v>2.232011623</v>
      </c>
      <c r="P8" s="169">
        <v>2.2583096839999999</v>
      </c>
      <c r="Q8" s="169">
        <v>2.275645409</v>
      </c>
      <c r="R8" s="169">
        <v>2.3021267459999999</v>
      </c>
      <c r="S8" s="169">
        <v>2.3193677080000001</v>
      </c>
      <c r="T8" s="169">
        <v>2.3630887079999998</v>
      </c>
      <c r="U8" s="169">
        <v>2.4040177520000001</v>
      </c>
      <c r="V8" s="169">
        <v>2.350887207</v>
      </c>
      <c r="W8" s="169">
        <v>2.3397884210000002</v>
      </c>
      <c r="X8" s="169">
        <v>2.3463315589999998</v>
      </c>
      <c r="Y8" s="169">
        <v>2.3660251529999998</v>
      </c>
      <c r="Z8" s="169">
        <v>2.3807257489999998</v>
      </c>
      <c r="AA8" s="169">
        <v>2.3786733940000002</v>
      </c>
      <c r="AB8" s="169">
        <v>2.383361378</v>
      </c>
      <c r="AC8" s="169">
        <v>2.3978430589999999</v>
      </c>
      <c r="AD8" s="169">
        <v>2.4216897089999998</v>
      </c>
      <c r="AE8" s="169">
        <v>2.4317072319999999</v>
      </c>
      <c r="AF8" s="169">
        <v>2.4769564499999999</v>
      </c>
      <c r="AG8" s="169">
        <v>2.4885116549999999</v>
      </c>
      <c r="AH8" s="169">
        <v>2.4969754819999999</v>
      </c>
      <c r="AI8" s="169">
        <v>2.5130795410000002</v>
      </c>
      <c r="AJ8" s="169">
        <v>2.519446614</v>
      </c>
      <c r="AK8" s="169">
        <v>2.5296385770000001</v>
      </c>
      <c r="AL8" s="169">
        <v>2.5501989460000001</v>
      </c>
      <c r="AM8" s="169">
        <v>2.5571200369999998</v>
      </c>
      <c r="AN8" s="169">
        <v>2.5546952040000002</v>
      </c>
      <c r="AO8" s="169">
        <v>2.5737560859999999</v>
      </c>
      <c r="AP8" s="169">
        <v>2.5883411609999998</v>
      </c>
      <c r="AQ8" s="169">
        <v>2.5966793579999998</v>
      </c>
      <c r="AR8" s="169">
        <v>2.6079522449999999</v>
      </c>
      <c r="AS8" s="169">
        <v>2.6142540099999998</v>
      </c>
      <c r="AT8" s="169">
        <v>2.6167589769999999</v>
      </c>
      <c r="AU8" s="169">
        <v>2.6115923570000001</v>
      </c>
      <c r="AV8" s="169">
        <v>2.6227548399999998</v>
      </c>
      <c r="AW8" s="169">
        <v>2.6191293010000001</v>
      </c>
      <c r="AX8" s="169">
        <v>2.6262771489999999</v>
      </c>
      <c r="AY8" s="169">
        <v>2.6194265309999998</v>
      </c>
      <c r="AZ8" s="169">
        <v>2.6415043140000001</v>
      </c>
      <c r="BA8" s="169">
        <v>2.6620623010000002</v>
      </c>
      <c r="BB8" s="169">
        <v>2.6772902090000001</v>
      </c>
      <c r="BC8" s="169">
        <v>2.6914853962941399</v>
      </c>
      <c r="BD8" s="169">
        <v>2.69654133318158</v>
      </c>
      <c r="BE8" s="169">
        <v>2.7084120237752298</v>
      </c>
      <c r="BF8" s="169">
        <v>2.7223361050183401</v>
      </c>
      <c r="BG8" s="169">
        <v>2.7579466825213701</v>
      </c>
      <c r="BH8" s="169">
        <v>2.7731673220855502</v>
      </c>
      <c r="BI8" s="169">
        <v>2.77954066277427</v>
      </c>
      <c r="BJ8" s="169">
        <v>2.7919156034757302</v>
      </c>
      <c r="BK8" s="169">
        <v>2.8014520174072501</v>
      </c>
      <c r="BL8" s="169">
        <v>2.8132248702518301</v>
      </c>
      <c r="BM8" s="169">
        <v>2.8296046782151598</v>
      </c>
      <c r="BN8" s="169">
        <v>2.8414135675033099</v>
      </c>
      <c r="BO8" s="169">
        <v>2.8561996883876799</v>
      </c>
      <c r="BP8" s="169">
        <v>2.85550017170655</v>
      </c>
      <c r="BQ8" s="169">
        <v>2.88999160387382</v>
      </c>
      <c r="BR8" s="169">
        <v>2.9067999885575801</v>
      </c>
      <c r="BS8" s="169">
        <v>2.92580381836104</v>
      </c>
      <c r="BT8" s="169">
        <v>2.9766118630188299</v>
      </c>
      <c r="BU8" s="169">
        <v>3.0267534887955501</v>
      </c>
      <c r="BV8" s="169">
        <v>3.0869388405814999</v>
      </c>
      <c r="BW8" s="169">
        <v>3.1562914112317602</v>
      </c>
      <c r="BX8" s="169">
        <v>3.20389935377507</v>
      </c>
      <c r="BY8" s="169">
        <v>3.2323994161973499</v>
      </c>
      <c r="BZ8" s="169">
        <v>3.2530028438127299</v>
      </c>
      <c r="CA8" s="169">
        <v>3.2709847547789499</v>
      </c>
      <c r="CB8" s="169">
        <v>3.2879150656466001</v>
      </c>
      <c r="CC8" s="169">
        <v>3.3053421241160401</v>
      </c>
      <c r="CD8" s="169">
        <v>3.3218178958700499</v>
      </c>
      <c r="CE8" s="169">
        <v>3.3429244230335899</v>
      </c>
      <c r="CF8" s="169">
        <v>3.3627309115831601</v>
      </c>
      <c r="CG8" s="169">
        <v>3.37712932230647</v>
      </c>
      <c r="CH8" s="169">
        <v>3.3927846607812699</v>
      </c>
      <c r="CI8" s="169">
        <v>3.4102905262835899</v>
      </c>
      <c r="CJ8" s="169">
        <v>3.4277155435108102</v>
      </c>
      <c r="CK8" s="169">
        <v>3.4436252077793998</v>
      </c>
      <c r="CL8" s="169">
        <v>3.4610762706984799</v>
      </c>
    </row>
    <row r="9" spans="1:90">
      <c r="A9" s="162" t="s">
        <v>222</v>
      </c>
      <c r="B9" s="162" t="s">
        <v>223</v>
      </c>
      <c r="C9" s="169">
        <v>2.034611398</v>
      </c>
      <c r="D9" s="169">
        <v>2.0596500770000001</v>
      </c>
      <c r="E9" s="169">
        <v>2.0647060370000001</v>
      </c>
      <c r="F9" s="169">
        <v>2.0867602860000001</v>
      </c>
      <c r="G9" s="169">
        <v>2.104414818</v>
      </c>
      <c r="H9" s="169">
        <v>2.1147152070000002</v>
      </c>
      <c r="I9" s="169">
        <v>2.1510993429999998</v>
      </c>
      <c r="J9" s="169">
        <v>2.1700303559999998</v>
      </c>
      <c r="K9" s="169">
        <v>2.187209223</v>
      </c>
      <c r="L9" s="169">
        <v>2.212539628</v>
      </c>
      <c r="M9" s="169">
        <v>2.2351374509999999</v>
      </c>
      <c r="N9" s="169">
        <v>2.2204817979999998</v>
      </c>
      <c r="O9" s="169">
        <v>2.232011623</v>
      </c>
      <c r="P9" s="169">
        <v>2.2583096839999999</v>
      </c>
      <c r="Q9" s="169">
        <v>2.275645409</v>
      </c>
      <c r="R9" s="169">
        <v>2.3021267459999999</v>
      </c>
      <c r="S9" s="169">
        <v>2.3193677080000001</v>
      </c>
      <c r="T9" s="169">
        <v>2.3630887079999998</v>
      </c>
      <c r="U9" s="169">
        <v>2.4040177520000001</v>
      </c>
      <c r="V9" s="169">
        <v>2.350887207</v>
      </c>
      <c r="W9" s="169">
        <v>2.3397884210000002</v>
      </c>
      <c r="X9" s="169">
        <v>2.3463315589999998</v>
      </c>
      <c r="Y9" s="169">
        <v>2.3660251529999998</v>
      </c>
      <c r="Z9" s="169">
        <v>2.3807257489999998</v>
      </c>
      <c r="AA9" s="169">
        <v>2.3786733940000002</v>
      </c>
      <c r="AB9" s="169">
        <v>2.383361378</v>
      </c>
      <c r="AC9" s="169">
        <v>2.3978430589999999</v>
      </c>
      <c r="AD9" s="169">
        <v>2.4216897089999998</v>
      </c>
      <c r="AE9" s="169">
        <v>2.4317072319999999</v>
      </c>
      <c r="AF9" s="169">
        <v>2.4769564499999999</v>
      </c>
      <c r="AG9" s="169">
        <v>2.4885116549999999</v>
      </c>
      <c r="AH9" s="169">
        <v>2.4969754819999999</v>
      </c>
      <c r="AI9" s="169">
        <v>2.5130795410000002</v>
      </c>
      <c r="AJ9" s="169">
        <v>2.519446614</v>
      </c>
      <c r="AK9" s="169">
        <v>2.5296385770000001</v>
      </c>
      <c r="AL9" s="169">
        <v>2.5501989460000001</v>
      </c>
      <c r="AM9" s="169">
        <v>2.5571200369999998</v>
      </c>
      <c r="AN9" s="169">
        <v>2.5546952040000002</v>
      </c>
      <c r="AO9" s="169">
        <v>2.5737560859999999</v>
      </c>
      <c r="AP9" s="169">
        <v>2.5883411609999998</v>
      </c>
      <c r="AQ9" s="169">
        <v>2.5966793579999998</v>
      </c>
      <c r="AR9" s="169">
        <v>2.6079522449999999</v>
      </c>
      <c r="AS9" s="169">
        <v>2.6142540099999998</v>
      </c>
      <c r="AT9" s="169">
        <v>2.6167589769999999</v>
      </c>
      <c r="AU9" s="169">
        <v>2.6115923570000001</v>
      </c>
      <c r="AV9" s="169">
        <v>2.6227548399999998</v>
      </c>
      <c r="AW9" s="169">
        <v>2.6191293010000001</v>
      </c>
      <c r="AX9" s="169">
        <v>2.6262771489999999</v>
      </c>
      <c r="AY9" s="169">
        <v>2.6194265309999998</v>
      </c>
      <c r="AZ9" s="169">
        <v>2.6415043140000001</v>
      </c>
      <c r="BA9" s="169">
        <v>2.6620623010000002</v>
      </c>
      <c r="BB9" s="169">
        <v>2.6772902090000001</v>
      </c>
      <c r="BC9" s="169">
        <v>2.6914853962941399</v>
      </c>
      <c r="BD9" s="169">
        <v>2.69654133318158</v>
      </c>
      <c r="BE9" s="169">
        <v>2.7084120237752298</v>
      </c>
      <c r="BF9" s="169">
        <v>2.7223361050183401</v>
      </c>
      <c r="BG9" s="169">
        <v>2.7579466825213701</v>
      </c>
      <c r="BH9" s="169">
        <v>2.7731673220855502</v>
      </c>
      <c r="BI9" s="169">
        <v>2.77954066277427</v>
      </c>
      <c r="BJ9" s="169">
        <v>2.7919156034757302</v>
      </c>
      <c r="BK9" s="169">
        <v>2.8014520174072501</v>
      </c>
      <c r="BL9" s="169">
        <v>2.8132248702518301</v>
      </c>
      <c r="BM9" s="169">
        <v>2.8296046782151598</v>
      </c>
      <c r="BN9" s="169">
        <v>2.8414135675033099</v>
      </c>
      <c r="BO9" s="169">
        <v>2.8561996883876799</v>
      </c>
      <c r="BP9" s="169">
        <v>2.85550017170655</v>
      </c>
      <c r="BQ9" s="169">
        <v>2.88999160387382</v>
      </c>
      <c r="BR9" s="169">
        <v>2.9067999885575801</v>
      </c>
      <c r="BS9" s="169">
        <v>2.92580381836104</v>
      </c>
      <c r="BT9" s="169">
        <v>2.9766118630188299</v>
      </c>
      <c r="BU9" s="169">
        <v>3.0267534887955501</v>
      </c>
      <c r="BV9" s="169">
        <v>3.0869388405814999</v>
      </c>
      <c r="BW9" s="169">
        <v>3.1562914112317602</v>
      </c>
      <c r="BX9" s="169">
        <v>3.1968677920894399</v>
      </c>
      <c r="BY9" s="169">
        <v>3.2184546488518402</v>
      </c>
      <c r="BZ9" s="169">
        <v>3.2323635909089199</v>
      </c>
      <c r="CA9" s="169">
        <v>3.2448000854182699</v>
      </c>
      <c r="CB9" s="169">
        <v>3.2572396560179899</v>
      </c>
      <c r="CC9" s="169">
        <v>3.2703584032144799</v>
      </c>
      <c r="CD9" s="169">
        <v>3.2835105063532399</v>
      </c>
      <c r="CE9" s="169">
        <v>3.3005249030113699</v>
      </c>
      <c r="CF9" s="169">
        <v>3.3163270143953998</v>
      </c>
      <c r="CG9" s="169">
        <v>3.3268077845734401</v>
      </c>
      <c r="CH9" s="169">
        <v>3.3382951908102698</v>
      </c>
      <c r="CI9" s="169">
        <v>3.3519760754206902</v>
      </c>
      <c r="CJ9" s="169">
        <v>3.3660588664270001</v>
      </c>
      <c r="CK9" s="169">
        <v>3.3787148425748801</v>
      </c>
      <c r="CL9" s="169">
        <v>3.3929911961069799</v>
      </c>
    </row>
    <row r="10" spans="1:90">
      <c r="A10" s="162" t="s">
        <v>224</v>
      </c>
      <c r="B10" s="162" t="s">
        <v>225</v>
      </c>
      <c r="C10" s="169">
        <v>2.034611398</v>
      </c>
      <c r="D10" s="169">
        <v>2.0596500770000001</v>
      </c>
      <c r="E10" s="169">
        <v>2.0647060370000001</v>
      </c>
      <c r="F10" s="169">
        <v>2.0867602860000001</v>
      </c>
      <c r="G10" s="169">
        <v>2.104414818</v>
      </c>
      <c r="H10" s="169">
        <v>2.1147152070000002</v>
      </c>
      <c r="I10" s="169">
        <v>2.1510993429999998</v>
      </c>
      <c r="J10" s="169">
        <v>2.1700303559999998</v>
      </c>
      <c r="K10" s="169">
        <v>2.187209223</v>
      </c>
      <c r="L10" s="169">
        <v>2.212539628</v>
      </c>
      <c r="M10" s="169">
        <v>2.2351374509999999</v>
      </c>
      <c r="N10" s="169">
        <v>2.2204817979999998</v>
      </c>
      <c r="O10" s="169">
        <v>2.232011623</v>
      </c>
      <c r="P10" s="169">
        <v>2.2583096839999999</v>
      </c>
      <c r="Q10" s="169">
        <v>2.275645409</v>
      </c>
      <c r="R10" s="169">
        <v>2.3021267459999999</v>
      </c>
      <c r="S10" s="169">
        <v>2.3193677080000001</v>
      </c>
      <c r="T10" s="169">
        <v>2.3630887079999998</v>
      </c>
      <c r="U10" s="169">
        <v>2.4040177520000001</v>
      </c>
      <c r="V10" s="169">
        <v>2.350887207</v>
      </c>
      <c r="W10" s="169">
        <v>2.3397884210000002</v>
      </c>
      <c r="X10" s="169">
        <v>2.3463315589999998</v>
      </c>
      <c r="Y10" s="169">
        <v>2.3660251529999998</v>
      </c>
      <c r="Z10" s="169">
        <v>2.3807257489999998</v>
      </c>
      <c r="AA10" s="169">
        <v>2.3786733940000002</v>
      </c>
      <c r="AB10" s="169">
        <v>2.383361378</v>
      </c>
      <c r="AC10" s="169">
        <v>2.3978430589999999</v>
      </c>
      <c r="AD10" s="169">
        <v>2.4216897089999998</v>
      </c>
      <c r="AE10" s="169">
        <v>2.4317072319999999</v>
      </c>
      <c r="AF10" s="169">
        <v>2.4769564499999999</v>
      </c>
      <c r="AG10" s="169">
        <v>2.4885116549999999</v>
      </c>
      <c r="AH10" s="169">
        <v>2.4969754819999999</v>
      </c>
      <c r="AI10" s="169">
        <v>2.5130795410000002</v>
      </c>
      <c r="AJ10" s="169">
        <v>2.519446614</v>
      </c>
      <c r="AK10" s="169">
        <v>2.5296385770000001</v>
      </c>
      <c r="AL10" s="169">
        <v>2.5501989460000001</v>
      </c>
      <c r="AM10" s="169">
        <v>2.5571200369999998</v>
      </c>
      <c r="AN10" s="169">
        <v>2.5546952040000002</v>
      </c>
      <c r="AO10" s="169">
        <v>2.5737560859999999</v>
      </c>
      <c r="AP10" s="169">
        <v>2.5883411609999998</v>
      </c>
      <c r="AQ10" s="169">
        <v>2.5966793579999998</v>
      </c>
      <c r="AR10" s="169">
        <v>2.6079522449999999</v>
      </c>
      <c r="AS10" s="169">
        <v>2.6142540099999998</v>
      </c>
      <c r="AT10" s="169">
        <v>2.6167589769999999</v>
      </c>
      <c r="AU10" s="169">
        <v>2.6115923570000001</v>
      </c>
      <c r="AV10" s="169">
        <v>2.6227548399999998</v>
      </c>
      <c r="AW10" s="169">
        <v>2.6191293010000001</v>
      </c>
      <c r="AX10" s="169">
        <v>2.6262771489999999</v>
      </c>
      <c r="AY10" s="169">
        <v>2.6194265309999998</v>
      </c>
      <c r="AZ10" s="169">
        <v>2.6415043140000001</v>
      </c>
      <c r="BA10" s="169">
        <v>2.6620623010000002</v>
      </c>
      <c r="BB10" s="169">
        <v>2.6772902090000001</v>
      </c>
      <c r="BC10" s="169">
        <v>2.6914853962941399</v>
      </c>
      <c r="BD10" s="169">
        <v>2.69654133318158</v>
      </c>
      <c r="BE10" s="169">
        <v>2.7084120237752298</v>
      </c>
      <c r="BF10" s="169">
        <v>2.7223361050183401</v>
      </c>
      <c r="BG10" s="169">
        <v>2.7579466825213701</v>
      </c>
      <c r="BH10" s="169">
        <v>2.7731673220855502</v>
      </c>
      <c r="BI10" s="169">
        <v>2.77954066277427</v>
      </c>
      <c r="BJ10" s="169">
        <v>2.7919156034757302</v>
      </c>
      <c r="BK10" s="169">
        <v>2.8014520174072501</v>
      </c>
      <c r="BL10" s="169">
        <v>2.8132248702518301</v>
      </c>
      <c r="BM10" s="169">
        <v>2.8296046782151598</v>
      </c>
      <c r="BN10" s="169">
        <v>2.8414135675033099</v>
      </c>
      <c r="BO10" s="169">
        <v>2.8561996883876799</v>
      </c>
      <c r="BP10" s="169">
        <v>2.85550017170655</v>
      </c>
      <c r="BQ10" s="169">
        <v>2.88999160387382</v>
      </c>
      <c r="BR10" s="169">
        <v>2.9067999885575801</v>
      </c>
      <c r="BS10" s="169">
        <v>2.92580381836104</v>
      </c>
      <c r="BT10" s="169">
        <v>2.9766118630188299</v>
      </c>
      <c r="BU10" s="169">
        <v>3.0267534887955501</v>
      </c>
      <c r="BV10" s="169">
        <v>3.0869388405814999</v>
      </c>
      <c r="BW10" s="169">
        <v>3.1562914112317602</v>
      </c>
      <c r="BX10" s="169">
        <v>3.2127397437715</v>
      </c>
      <c r="BY10" s="169">
        <v>3.2510156303512701</v>
      </c>
      <c r="BZ10" s="169">
        <v>3.2806537450530802</v>
      </c>
      <c r="CA10" s="169">
        <v>3.3069485707297099</v>
      </c>
      <c r="CB10" s="169">
        <v>3.3322107382074</v>
      </c>
      <c r="CC10" s="169">
        <v>3.3573893619030701</v>
      </c>
      <c r="CD10" s="169">
        <v>3.3812836854989001</v>
      </c>
      <c r="CE10" s="169">
        <v>3.4103061938772101</v>
      </c>
      <c r="CF10" s="169">
        <v>3.4382950646695201</v>
      </c>
      <c r="CG10" s="169">
        <v>3.46124259495403</v>
      </c>
      <c r="CH10" s="169">
        <v>3.4858055567096802</v>
      </c>
      <c r="CI10" s="169">
        <v>3.5123481287907801</v>
      </c>
      <c r="CJ10" s="169">
        <v>3.5390701334807502</v>
      </c>
      <c r="CK10" s="169">
        <v>3.5647747183835898</v>
      </c>
      <c r="CL10" s="169">
        <v>3.5926052979961902</v>
      </c>
    </row>
    <row r="12" spans="1:9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row>
    <row r="13" spans="1:9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BX13" s="171" t="s">
        <v>226</v>
      </c>
      <c r="BY13" s="172"/>
      <c r="BZ13" s="172"/>
      <c r="CA13" s="173" t="s">
        <v>227</v>
      </c>
      <c r="CB13" s="174"/>
      <c r="CC13" s="174"/>
      <c r="CD13" s="174"/>
      <c r="CE13" s="174"/>
      <c r="CF13" s="174"/>
      <c r="CG13" s="172"/>
      <c r="CH13" s="172"/>
      <c r="CI13" s="172"/>
    </row>
    <row r="14" spans="1:90">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BX14" s="175"/>
      <c r="BY14" s="176"/>
      <c r="BZ14" s="176"/>
      <c r="CA14" s="176"/>
      <c r="CB14" s="176"/>
      <c r="CC14" s="176"/>
      <c r="CD14" s="176"/>
      <c r="CE14" s="176"/>
      <c r="CF14" s="176"/>
      <c r="CG14" s="176"/>
      <c r="CH14" s="176"/>
      <c r="CI14" s="177"/>
    </row>
    <row r="15" spans="1:90">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BX15" s="178"/>
      <c r="BY15" s="179" t="s">
        <v>228</v>
      </c>
      <c r="BZ15" s="180" t="s">
        <v>229</v>
      </c>
      <c r="CA15" s="172"/>
      <c r="CB15" s="172"/>
      <c r="CC15" s="172"/>
      <c r="CD15" s="172"/>
      <c r="CE15" s="172"/>
      <c r="CF15" s="172"/>
      <c r="CG15" s="172"/>
      <c r="CH15" s="172"/>
      <c r="CI15" s="181"/>
    </row>
    <row r="16" spans="1:90">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BX16" s="178"/>
      <c r="BY16" s="172"/>
      <c r="BZ16" s="182" t="str">
        <f>BZ7</f>
        <v>2022Q4</v>
      </c>
      <c r="CA16" s="172"/>
      <c r="CB16" s="172"/>
      <c r="CC16" s="172"/>
      <c r="CD16" s="172"/>
      <c r="CE16" s="172"/>
      <c r="CF16" s="172"/>
      <c r="CG16" s="172"/>
      <c r="CH16" s="172"/>
      <c r="CI16" s="183" t="s">
        <v>230</v>
      </c>
    </row>
    <row r="17" spans="3:87">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BX17" s="178"/>
      <c r="BY17" s="172"/>
      <c r="BZ17" s="185">
        <f>BZ9</f>
        <v>3.2323635909089199</v>
      </c>
      <c r="CA17" s="172"/>
      <c r="CB17" s="172"/>
      <c r="CC17" s="172"/>
      <c r="CD17" s="172"/>
      <c r="CE17" s="172"/>
      <c r="CF17" s="172"/>
      <c r="CG17" s="172"/>
      <c r="CH17" s="172"/>
      <c r="CI17" s="186">
        <f>BZ17</f>
        <v>3.2323635909089199</v>
      </c>
    </row>
    <row r="18" spans="3:87">
      <c r="BX18" s="178"/>
      <c r="BY18" s="172"/>
      <c r="BZ18" s="172"/>
      <c r="CA18" s="172"/>
      <c r="CB18" s="172"/>
      <c r="CC18" s="172"/>
      <c r="CD18" s="172"/>
      <c r="CE18" s="172"/>
      <c r="CF18" s="172"/>
      <c r="CG18" s="172"/>
      <c r="CH18" s="172"/>
      <c r="CI18" s="187"/>
    </row>
    <row r="19" spans="3:87">
      <c r="BX19" s="524" t="s">
        <v>231</v>
      </c>
      <c r="BY19" s="525"/>
      <c r="BZ19" s="525"/>
      <c r="CA19" s="172" t="s">
        <v>122</v>
      </c>
      <c r="CB19" s="172"/>
      <c r="CC19" s="172"/>
      <c r="CD19" s="172"/>
      <c r="CE19" s="172"/>
      <c r="CF19" s="172"/>
      <c r="CG19" s="172"/>
      <c r="CH19" s="172"/>
      <c r="CI19" s="187"/>
    </row>
    <row r="20" spans="3:87">
      <c r="BX20" s="188"/>
      <c r="BY20" s="179"/>
      <c r="BZ20" s="189" t="str">
        <f>CA7</f>
        <v>2023Q1</v>
      </c>
      <c r="CA20" s="189" t="str">
        <f t="shared" ref="CA20:CF20" si="0">CB7</f>
        <v>2023Q2</v>
      </c>
      <c r="CB20" s="189" t="str">
        <f t="shared" si="0"/>
        <v>2023Q3</v>
      </c>
      <c r="CC20" s="189" t="str">
        <f t="shared" si="0"/>
        <v>2023Q4</v>
      </c>
      <c r="CD20" s="189" t="str">
        <f t="shared" si="0"/>
        <v>2024Q1</v>
      </c>
      <c r="CE20" s="189" t="str">
        <f t="shared" si="0"/>
        <v>2024Q2</v>
      </c>
      <c r="CF20" s="189" t="str">
        <f t="shared" si="0"/>
        <v>2024Q3</v>
      </c>
      <c r="CG20" s="189" t="str">
        <f>CH7</f>
        <v>2024Q4</v>
      </c>
      <c r="CH20" s="172"/>
      <c r="CI20" s="187"/>
    </row>
    <row r="21" spans="3:87">
      <c r="BX21" s="178"/>
      <c r="BY21" s="172"/>
      <c r="BZ21" s="185">
        <f>CA9</f>
        <v>3.2448000854182699</v>
      </c>
      <c r="CA21" s="185">
        <f t="shared" ref="CA21:CG21" si="1">CB9</f>
        <v>3.2572396560179899</v>
      </c>
      <c r="CB21" s="185">
        <f t="shared" si="1"/>
        <v>3.2703584032144799</v>
      </c>
      <c r="CC21" s="185">
        <f t="shared" si="1"/>
        <v>3.2835105063532399</v>
      </c>
      <c r="CD21" s="185">
        <f t="shared" si="1"/>
        <v>3.3005249030113699</v>
      </c>
      <c r="CE21" s="185">
        <f t="shared" si="1"/>
        <v>3.3163270143953998</v>
      </c>
      <c r="CF21" s="185">
        <f t="shared" si="1"/>
        <v>3.3268077845734401</v>
      </c>
      <c r="CG21" s="185">
        <f t="shared" si="1"/>
        <v>3.3382951908102698</v>
      </c>
      <c r="CH21" s="172"/>
      <c r="CI21" s="186">
        <f>AVERAGE(BZ21:CG21)</f>
        <v>3.2922329429743078</v>
      </c>
    </row>
    <row r="22" spans="3:87">
      <c r="BX22" s="178"/>
      <c r="BY22" s="172"/>
      <c r="BZ22" s="172"/>
      <c r="CA22" s="172"/>
      <c r="CB22" s="172"/>
      <c r="CC22" s="172"/>
      <c r="CD22" s="172"/>
      <c r="CE22" s="172"/>
      <c r="CF22" s="172"/>
      <c r="CG22" s="172"/>
      <c r="CH22" s="172"/>
      <c r="CI22" s="187"/>
    </row>
    <row r="23" spans="3:87">
      <c r="BX23" s="178"/>
      <c r="BY23" s="172"/>
      <c r="BZ23" s="172"/>
      <c r="CA23" s="172"/>
      <c r="CB23" s="172"/>
      <c r="CC23" s="172"/>
      <c r="CD23" s="172"/>
      <c r="CE23" s="172"/>
      <c r="CF23" s="172"/>
      <c r="CG23" s="172"/>
      <c r="CH23" s="190" t="s">
        <v>232</v>
      </c>
      <c r="CI23" s="191">
        <f>(CI21-CI17)/CI17</f>
        <v>1.8521849532574713E-2</v>
      </c>
    </row>
    <row r="24" spans="3:87">
      <c r="BX24" s="192"/>
      <c r="BY24" s="193"/>
      <c r="BZ24" s="193"/>
      <c r="CA24" s="193"/>
      <c r="CB24" s="193"/>
      <c r="CC24" s="193"/>
      <c r="CD24" s="193"/>
      <c r="CE24" s="193"/>
      <c r="CF24" s="193"/>
      <c r="CG24" s="193"/>
      <c r="CH24" s="193"/>
      <c r="CI24" s="194"/>
    </row>
  </sheetData>
  <mergeCells count="2">
    <mergeCell ref="A1:B1"/>
    <mergeCell ref="BX19:BZ19"/>
  </mergeCells>
  <pageMargins left="0.25" right="0.25" top="1" bottom="1"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3387-1F0F-4BB4-BFD4-44A715FC41B0}">
  <sheetPr>
    <pageSetUpPr fitToPage="1"/>
  </sheetPr>
  <dimension ref="A1:Q65"/>
  <sheetViews>
    <sheetView topLeftCell="A35" workbookViewId="0">
      <selection activeCell="M63" sqref="M63"/>
    </sheetView>
  </sheetViews>
  <sheetFormatPr defaultRowHeight="15"/>
  <cols>
    <col min="1" max="1" width="50.5703125" customWidth="1"/>
    <col min="2" max="2" width="10.85546875" customWidth="1"/>
    <col min="4" max="4" width="15.85546875" style="195" customWidth="1"/>
    <col min="5" max="5" width="12.28515625" customWidth="1"/>
    <col min="6" max="6" width="11" customWidth="1"/>
    <col min="7" max="7" width="13.85546875" customWidth="1"/>
    <col min="8" max="8" width="11.5703125" customWidth="1"/>
    <col min="9" max="9" width="12.85546875" customWidth="1"/>
    <col min="10" max="10" width="12.42578125" customWidth="1"/>
    <col min="11" max="11" width="10.7109375" customWidth="1"/>
    <col min="12" max="12" width="12.7109375" customWidth="1"/>
  </cols>
  <sheetData>
    <row r="1" spans="1:17" hidden="1">
      <c r="A1" s="275"/>
      <c r="B1" s="275"/>
      <c r="C1" s="275"/>
      <c r="D1" s="276"/>
      <c r="E1" s="275"/>
      <c r="F1" s="275"/>
      <c r="G1" s="275"/>
      <c r="H1" s="275"/>
      <c r="I1" s="275"/>
      <c r="J1" s="275"/>
      <c r="K1" s="275"/>
      <c r="L1" s="275"/>
      <c r="M1" s="275"/>
      <c r="N1" s="275"/>
      <c r="O1" s="275"/>
      <c r="P1" s="275"/>
      <c r="Q1" s="275"/>
    </row>
    <row r="2" spans="1:17" ht="15.75" hidden="1">
      <c r="A2" s="275"/>
      <c r="B2" s="275"/>
      <c r="C2" s="275"/>
      <c r="D2" s="276"/>
      <c r="E2" s="343" t="s">
        <v>340</v>
      </c>
      <c r="F2" s="343"/>
      <c r="G2" s="343"/>
      <c r="H2" s="275"/>
      <c r="I2" s="275"/>
      <c r="J2" s="275"/>
      <c r="K2" s="275"/>
      <c r="L2" s="275"/>
      <c r="M2" s="275"/>
      <c r="N2" s="275"/>
      <c r="O2" s="275"/>
      <c r="P2" s="275"/>
      <c r="Q2" s="275"/>
    </row>
    <row r="3" spans="1:17" ht="15.75" hidden="1" thickBot="1">
      <c r="A3" s="277"/>
      <c r="B3" s="278"/>
      <c r="C3" s="275"/>
      <c r="D3" s="276"/>
      <c r="E3" s="275"/>
      <c r="F3" s="275"/>
      <c r="G3" s="275"/>
      <c r="H3" s="275"/>
      <c r="I3" s="275"/>
      <c r="J3" s="275"/>
      <c r="K3" s="275"/>
      <c r="L3" s="275"/>
      <c r="M3" s="275"/>
      <c r="N3" s="275"/>
      <c r="O3" s="275"/>
      <c r="P3" s="275"/>
      <c r="Q3" s="275"/>
    </row>
    <row r="4" spans="1:17" ht="15.75" hidden="1" customHeight="1" thickBot="1">
      <c r="A4" s="277"/>
      <c r="B4" s="278"/>
      <c r="C4" s="275"/>
      <c r="D4" s="276"/>
      <c r="E4" s="531" t="s">
        <v>233</v>
      </c>
      <c r="F4" s="532"/>
      <c r="G4" s="533"/>
      <c r="H4" s="275"/>
      <c r="I4" s="275"/>
      <c r="J4" s="275"/>
      <c r="K4" s="275"/>
      <c r="L4" s="275"/>
      <c r="M4" s="275"/>
      <c r="N4" s="275"/>
      <c r="O4" s="275"/>
      <c r="P4" s="275"/>
      <c r="Q4" s="275"/>
    </row>
    <row r="5" spans="1:17" ht="15.75" hidden="1" thickBot="1">
      <c r="A5" s="277"/>
      <c r="B5" s="278"/>
      <c r="C5" s="275"/>
      <c r="D5" s="279" t="s">
        <v>234</v>
      </c>
      <c r="E5" s="280" t="s">
        <v>235</v>
      </c>
      <c r="F5" s="281" t="s">
        <v>236</v>
      </c>
      <c r="G5" s="282" t="s">
        <v>237</v>
      </c>
      <c r="H5" s="283" t="s">
        <v>238</v>
      </c>
      <c r="I5" s="283" t="s">
        <v>239</v>
      </c>
      <c r="J5" s="284" t="s">
        <v>240</v>
      </c>
      <c r="K5" s="282" t="s">
        <v>241</v>
      </c>
      <c r="L5" s="282" t="s">
        <v>242</v>
      </c>
      <c r="M5" s="275"/>
      <c r="N5" s="275"/>
      <c r="O5" s="275"/>
      <c r="P5" s="275"/>
      <c r="Q5" s="275"/>
    </row>
    <row r="6" spans="1:17" ht="30" hidden="1" customHeight="1" thickBot="1">
      <c r="A6" s="285"/>
      <c r="B6" s="286"/>
      <c r="C6" s="275"/>
      <c r="D6" s="287" t="s">
        <v>243</v>
      </c>
      <c r="E6" s="288" t="s">
        <v>244</v>
      </c>
      <c r="F6" s="289" t="s">
        <v>245</v>
      </c>
      <c r="G6" s="290" t="s">
        <v>246</v>
      </c>
      <c r="H6" s="291" t="s">
        <v>247</v>
      </c>
      <c r="I6" s="291" t="s">
        <v>248</v>
      </c>
      <c r="J6" s="292" t="s">
        <v>249</v>
      </c>
      <c r="K6" s="293" t="s">
        <v>250</v>
      </c>
      <c r="L6" s="293" t="s">
        <v>251</v>
      </c>
      <c r="M6" s="275"/>
      <c r="N6" s="275"/>
      <c r="O6" s="275"/>
      <c r="P6" s="275"/>
      <c r="Q6" s="275"/>
    </row>
    <row r="7" spans="1:17" ht="15.75" hidden="1" thickBot="1">
      <c r="A7" s="294" t="s">
        <v>252</v>
      </c>
      <c r="B7" s="294" t="s">
        <v>253</v>
      </c>
      <c r="C7" s="295" t="s">
        <v>254</v>
      </c>
      <c r="D7" s="296" t="s">
        <v>90</v>
      </c>
      <c r="E7" s="297" t="s">
        <v>90</v>
      </c>
      <c r="F7" s="298" t="s">
        <v>90</v>
      </c>
      <c r="G7" s="299" t="s">
        <v>90</v>
      </c>
      <c r="H7" s="296" t="s">
        <v>90</v>
      </c>
      <c r="I7" s="296" t="s">
        <v>90</v>
      </c>
      <c r="J7" s="300" t="s">
        <v>90</v>
      </c>
      <c r="K7" s="301" t="s">
        <v>90</v>
      </c>
      <c r="L7" s="301"/>
      <c r="M7" s="275"/>
      <c r="N7" s="275"/>
      <c r="O7" s="275"/>
      <c r="P7" s="275"/>
      <c r="Q7" s="275"/>
    </row>
    <row r="8" spans="1:17" hidden="1">
      <c r="A8" s="294" t="s">
        <v>255</v>
      </c>
      <c r="B8" s="294" t="s">
        <v>256</v>
      </c>
      <c r="C8" s="302">
        <v>17.035610416253057</v>
      </c>
      <c r="D8" s="303">
        <v>36398</v>
      </c>
      <c r="E8" s="304">
        <v>81572</v>
      </c>
      <c r="F8" s="305"/>
      <c r="G8" s="306" t="s">
        <v>257</v>
      </c>
      <c r="H8" s="303">
        <v>518</v>
      </c>
      <c r="I8" s="303">
        <v>45592</v>
      </c>
      <c r="J8" s="307">
        <v>8413</v>
      </c>
      <c r="K8" s="308">
        <v>5769</v>
      </c>
      <c r="L8" s="303">
        <v>72446</v>
      </c>
      <c r="M8" s="275"/>
      <c r="N8" s="275"/>
      <c r="O8" s="275"/>
      <c r="P8" s="275"/>
      <c r="Q8" s="275"/>
    </row>
    <row r="9" spans="1:17" hidden="1">
      <c r="A9" s="294" t="s">
        <v>255</v>
      </c>
      <c r="B9" s="294" t="s">
        <v>258</v>
      </c>
      <c r="C9" s="302">
        <v>2.2800000000000002</v>
      </c>
      <c r="D9" s="309"/>
      <c r="E9" s="310">
        <v>5500</v>
      </c>
      <c r="F9" s="311"/>
      <c r="G9" s="312">
        <v>260000</v>
      </c>
      <c r="H9" s="309">
        <v>801</v>
      </c>
      <c r="I9" s="309">
        <v>2622</v>
      </c>
      <c r="J9" s="313"/>
      <c r="K9" s="314">
        <v>7023</v>
      </c>
      <c r="L9" s="309">
        <v>16483</v>
      </c>
      <c r="M9" s="275"/>
      <c r="N9" s="275"/>
      <c r="O9" s="275"/>
      <c r="P9" s="275"/>
      <c r="Q9" s="275"/>
    </row>
    <row r="10" spans="1:17" hidden="1">
      <c r="A10" s="294" t="s">
        <v>259</v>
      </c>
      <c r="B10" s="294" t="s">
        <v>260</v>
      </c>
      <c r="C10" s="302">
        <v>9.69</v>
      </c>
      <c r="D10" s="309">
        <v>63129</v>
      </c>
      <c r="E10" s="310">
        <v>31750</v>
      </c>
      <c r="F10" s="311"/>
      <c r="G10" s="315" t="s">
        <v>257</v>
      </c>
      <c r="H10" s="309">
        <v>99</v>
      </c>
      <c r="I10" s="309">
        <v>20582</v>
      </c>
      <c r="J10" s="313">
        <v>468</v>
      </c>
      <c r="K10" s="314">
        <v>697</v>
      </c>
      <c r="L10" s="309">
        <v>17369</v>
      </c>
      <c r="M10" s="275"/>
      <c r="N10" s="275"/>
      <c r="O10" s="275"/>
      <c r="P10" s="275"/>
      <c r="Q10" s="275"/>
    </row>
    <row r="11" spans="1:17" hidden="1">
      <c r="A11" s="294" t="s">
        <v>261</v>
      </c>
      <c r="B11" s="294" t="s">
        <v>262</v>
      </c>
      <c r="C11" s="302">
        <v>28.863999999999997</v>
      </c>
      <c r="D11" s="309">
        <v>176429</v>
      </c>
      <c r="E11" s="310">
        <v>173501</v>
      </c>
      <c r="F11" s="311"/>
      <c r="G11" s="315" t="s">
        <v>257</v>
      </c>
      <c r="H11" s="309">
        <v>3117</v>
      </c>
      <c r="I11" s="309">
        <v>16025</v>
      </c>
      <c r="J11" s="313">
        <v>729</v>
      </c>
      <c r="K11" s="314"/>
      <c r="L11" s="309">
        <v>51081</v>
      </c>
      <c r="M11" s="275"/>
      <c r="N11" s="275"/>
      <c r="O11" s="275"/>
      <c r="P11" s="275"/>
      <c r="Q11" s="275"/>
    </row>
    <row r="12" spans="1:17" hidden="1">
      <c r="A12" s="294" t="s">
        <v>263</v>
      </c>
      <c r="B12" s="294" t="s">
        <v>264</v>
      </c>
      <c r="C12" s="302">
        <v>4.6900000000000004</v>
      </c>
      <c r="D12" s="309">
        <v>11128</v>
      </c>
      <c r="E12" s="310">
        <v>30113</v>
      </c>
      <c r="F12" s="311">
        <v>1788</v>
      </c>
      <c r="G12" s="315" t="s">
        <v>257</v>
      </c>
      <c r="H12" s="309"/>
      <c r="I12" s="309">
        <v>1743</v>
      </c>
      <c r="J12" s="313">
        <v>80</v>
      </c>
      <c r="K12" s="314"/>
      <c r="L12" s="309">
        <v>13149</v>
      </c>
      <c r="M12" s="275"/>
      <c r="N12" s="275"/>
      <c r="O12" s="275"/>
      <c r="P12" s="275"/>
      <c r="Q12" s="275"/>
    </row>
    <row r="13" spans="1:17" hidden="1">
      <c r="A13" s="294" t="s">
        <v>263</v>
      </c>
      <c r="B13" s="294" t="s">
        <v>265</v>
      </c>
      <c r="C13" s="302">
        <v>3.19</v>
      </c>
      <c r="D13" s="309">
        <v>50</v>
      </c>
      <c r="E13" s="310"/>
      <c r="F13" s="311">
        <v>8630</v>
      </c>
      <c r="G13" s="315" t="s">
        <v>257</v>
      </c>
      <c r="H13" s="309"/>
      <c r="I13" s="309"/>
      <c r="J13" s="313">
        <v>1161</v>
      </c>
      <c r="K13" s="314"/>
      <c r="L13" s="309">
        <v>7356</v>
      </c>
      <c r="M13" s="275"/>
      <c r="N13" s="275"/>
      <c r="O13" s="275"/>
      <c r="P13" s="275"/>
      <c r="Q13" s="275"/>
    </row>
    <row r="14" spans="1:17" hidden="1">
      <c r="A14" s="294" t="s">
        <v>263</v>
      </c>
      <c r="B14" s="294" t="s">
        <v>266</v>
      </c>
      <c r="C14" s="302">
        <v>2.38</v>
      </c>
      <c r="D14" s="309">
        <v>24738</v>
      </c>
      <c r="E14" s="310">
        <v>2033</v>
      </c>
      <c r="F14" s="311"/>
      <c r="G14" s="315" t="s">
        <v>257</v>
      </c>
      <c r="H14" s="309">
        <v>95</v>
      </c>
      <c r="I14" s="309">
        <v>1057</v>
      </c>
      <c r="J14" s="313">
        <v>956</v>
      </c>
      <c r="K14" s="314">
        <v>348</v>
      </c>
      <c r="L14" s="309">
        <v>6711</v>
      </c>
      <c r="M14" s="275"/>
      <c r="N14" s="275"/>
      <c r="O14" s="275"/>
      <c r="P14" s="275"/>
      <c r="Q14" s="275"/>
    </row>
    <row r="15" spans="1:17" hidden="1">
      <c r="A15" s="294" t="s">
        <v>267</v>
      </c>
      <c r="B15" s="294" t="s">
        <v>268</v>
      </c>
      <c r="C15" s="302">
        <v>6.7200000000000006</v>
      </c>
      <c r="D15" s="309">
        <v>19513</v>
      </c>
      <c r="E15" s="310">
        <v>1273</v>
      </c>
      <c r="F15" s="311"/>
      <c r="G15" s="315" t="s">
        <v>257</v>
      </c>
      <c r="H15" s="309">
        <v>13960</v>
      </c>
      <c r="I15" s="309">
        <v>10276</v>
      </c>
      <c r="J15" s="313">
        <v>3079</v>
      </c>
      <c r="K15" s="314"/>
      <c r="L15" s="309">
        <v>19746</v>
      </c>
      <c r="M15" s="275"/>
      <c r="N15" s="275"/>
      <c r="O15" s="275"/>
      <c r="P15" s="275"/>
      <c r="Q15" s="275"/>
    </row>
    <row r="16" spans="1:17" hidden="1">
      <c r="A16" s="294" t="s">
        <v>269</v>
      </c>
      <c r="B16" s="294" t="s">
        <v>270</v>
      </c>
      <c r="C16" s="302">
        <v>19.6107211538462</v>
      </c>
      <c r="D16" s="309">
        <v>136063.5</v>
      </c>
      <c r="E16" s="310">
        <v>31680</v>
      </c>
      <c r="F16" s="311"/>
      <c r="G16" s="315" t="s">
        <v>257</v>
      </c>
      <c r="H16" s="309">
        <v>9999.0400000000009</v>
      </c>
      <c r="I16" s="309">
        <v>60880.4</v>
      </c>
      <c r="J16" s="313">
        <v>6251.67</v>
      </c>
      <c r="K16" s="314"/>
      <c r="L16" s="309">
        <v>42211.08</v>
      </c>
      <c r="M16" s="275"/>
      <c r="N16" s="275"/>
      <c r="O16" s="275"/>
      <c r="P16" s="275"/>
      <c r="Q16" s="275"/>
    </row>
    <row r="17" spans="1:17" hidden="1">
      <c r="A17" s="294" t="s">
        <v>271</v>
      </c>
      <c r="B17" s="294" t="s">
        <v>272</v>
      </c>
      <c r="C17" s="302">
        <v>2.5380000000000003</v>
      </c>
      <c r="D17" s="309">
        <v>18003</v>
      </c>
      <c r="E17" s="310"/>
      <c r="F17" s="311"/>
      <c r="G17" s="315" t="s">
        <v>257</v>
      </c>
      <c r="H17" s="309"/>
      <c r="I17" s="309"/>
      <c r="J17" s="313"/>
      <c r="K17" s="314"/>
      <c r="L17" s="309"/>
      <c r="M17" s="275"/>
      <c r="N17" s="275"/>
      <c r="O17" s="275"/>
      <c r="P17" s="275"/>
      <c r="Q17" s="275"/>
    </row>
    <row r="18" spans="1:17" hidden="1">
      <c r="A18" s="294" t="s">
        <v>271</v>
      </c>
      <c r="B18" s="294" t="s">
        <v>273</v>
      </c>
      <c r="C18" s="302">
        <v>7.7299999999999995</v>
      </c>
      <c r="D18" s="309">
        <v>155037</v>
      </c>
      <c r="E18" s="310">
        <v>148821</v>
      </c>
      <c r="F18" s="311"/>
      <c r="G18" s="315" t="s">
        <v>257</v>
      </c>
      <c r="H18" s="309">
        <v>1380</v>
      </c>
      <c r="I18" s="309">
        <v>2682</v>
      </c>
      <c r="J18" s="313">
        <v>8888</v>
      </c>
      <c r="K18" s="314"/>
      <c r="L18" s="309">
        <v>48873</v>
      </c>
      <c r="M18" s="275"/>
      <c r="N18" s="275"/>
      <c r="O18" s="275"/>
      <c r="P18" s="275"/>
      <c r="Q18" s="275"/>
    </row>
    <row r="19" spans="1:17" hidden="1">
      <c r="A19" s="294" t="s">
        <v>274</v>
      </c>
      <c r="B19" s="294" t="s">
        <v>275</v>
      </c>
      <c r="C19" s="302">
        <v>3.75</v>
      </c>
      <c r="D19" s="309">
        <v>6777</v>
      </c>
      <c r="E19" s="310">
        <v>2311</v>
      </c>
      <c r="F19" s="311"/>
      <c r="G19" s="315" t="s">
        <v>257</v>
      </c>
      <c r="H19" s="309">
        <v>1401</v>
      </c>
      <c r="I19" s="309">
        <v>13267</v>
      </c>
      <c r="J19" s="313">
        <v>6988</v>
      </c>
      <c r="K19" s="314"/>
      <c r="L19" s="309">
        <v>3669</v>
      </c>
      <c r="M19" s="275"/>
      <c r="N19" s="275"/>
      <c r="O19" s="275"/>
      <c r="P19" s="275"/>
      <c r="Q19" s="275"/>
    </row>
    <row r="20" spans="1:17" hidden="1">
      <c r="A20" s="294" t="s">
        <v>276</v>
      </c>
      <c r="B20" s="294" t="s">
        <v>277</v>
      </c>
      <c r="C20" s="302">
        <v>2.3365</v>
      </c>
      <c r="D20" s="309">
        <v>3062</v>
      </c>
      <c r="E20" s="310"/>
      <c r="F20" s="311">
        <v>1431</v>
      </c>
      <c r="G20" s="315" t="s">
        <v>257</v>
      </c>
      <c r="H20" s="309">
        <v>3825</v>
      </c>
      <c r="I20" s="309">
        <v>43</v>
      </c>
      <c r="J20" s="313">
        <v>157</v>
      </c>
      <c r="K20" s="314"/>
      <c r="L20" s="309">
        <v>4636</v>
      </c>
      <c r="M20" s="275"/>
      <c r="N20" s="275"/>
      <c r="O20" s="275"/>
      <c r="P20" s="275"/>
      <c r="Q20" s="275"/>
    </row>
    <row r="21" spans="1:17" hidden="1">
      <c r="A21" s="294" t="s">
        <v>278</v>
      </c>
      <c r="B21" s="294" t="s">
        <v>279</v>
      </c>
      <c r="C21" s="302">
        <v>4.9800000000000004</v>
      </c>
      <c r="D21" s="309">
        <v>56275</v>
      </c>
      <c r="E21" s="310"/>
      <c r="F21" s="311"/>
      <c r="G21" s="315" t="s">
        <v>257</v>
      </c>
      <c r="H21" s="309">
        <v>1719</v>
      </c>
      <c r="I21" s="309">
        <v>20112</v>
      </c>
      <c r="J21" s="313">
        <v>952</v>
      </c>
      <c r="K21" s="314"/>
      <c r="L21" s="309">
        <v>6122</v>
      </c>
      <c r="M21" s="275"/>
      <c r="N21" s="275"/>
      <c r="O21" s="275"/>
      <c r="P21" s="275"/>
      <c r="Q21" s="275"/>
    </row>
    <row r="22" spans="1:17" hidden="1">
      <c r="A22" s="294" t="s">
        <v>278</v>
      </c>
      <c r="B22" s="294" t="s">
        <v>280</v>
      </c>
      <c r="C22" s="302">
        <v>4.9800000000000004</v>
      </c>
      <c r="D22" s="309">
        <v>56275</v>
      </c>
      <c r="E22" s="310"/>
      <c r="F22" s="311"/>
      <c r="G22" s="315" t="s">
        <v>257</v>
      </c>
      <c r="H22" s="309">
        <v>1719</v>
      </c>
      <c r="I22" s="309">
        <v>20112</v>
      </c>
      <c r="J22" s="313">
        <v>952</v>
      </c>
      <c r="K22" s="314"/>
      <c r="L22" s="309">
        <v>6122</v>
      </c>
      <c r="M22" s="275"/>
      <c r="N22" s="275"/>
      <c r="O22" s="275"/>
      <c r="P22" s="275"/>
      <c r="Q22" s="275"/>
    </row>
    <row r="23" spans="1:17" hidden="1">
      <c r="A23" s="294" t="s">
        <v>281</v>
      </c>
      <c r="B23" s="294" t="s">
        <v>282</v>
      </c>
      <c r="C23" s="302">
        <v>1</v>
      </c>
      <c r="D23" s="309"/>
      <c r="E23" s="310"/>
      <c r="F23" s="311"/>
      <c r="G23" s="315" t="s">
        <v>257</v>
      </c>
      <c r="H23" s="309"/>
      <c r="I23" s="309"/>
      <c r="J23" s="313"/>
      <c r="K23" s="314"/>
      <c r="L23" s="309"/>
      <c r="M23" s="275"/>
      <c r="N23" s="275"/>
      <c r="O23" s="275"/>
      <c r="P23" s="275"/>
      <c r="Q23" s="275"/>
    </row>
    <row r="24" spans="1:17" hidden="1">
      <c r="A24" s="294" t="s">
        <v>281</v>
      </c>
      <c r="B24" s="294" t="s">
        <v>283</v>
      </c>
      <c r="C24" s="302"/>
      <c r="D24" s="309"/>
      <c r="E24" s="310"/>
      <c r="F24" s="311"/>
      <c r="G24" s="315" t="s">
        <v>257</v>
      </c>
      <c r="H24" s="309"/>
      <c r="I24" s="309"/>
      <c r="J24" s="313"/>
      <c r="K24" s="314"/>
      <c r="L24" s="309"/>
      <c r="M24" s="275"/>
      <c r="N24" s="275"/>
      <c r="O24" s="275"/>
      <c r="P24" s="275"/>
      <c r="Q24" s="275"/>
    </row>
    <row r="25" spans="1:17" ht="15.75" hidden="1" thickBot="1">
      <c r="A25" s="294" t="s">
        <v>284</v>
      </c>
      <c r="B25" s="294" t="s">
        <v>285</v>
      </c>
      <c r="C25" s="302">
        <v>6.6442307692307689E-2</v>
      </c>
      <c r="D25" s="316">
        <v>10751</v>
      </c>
      <c r="E25" s="317">
        <v>11281</v>
      </c>
      <c r="F25" s="318"/>
      <c r="G25" s="319" t="s">
        <v>257</v>
      </c>
      <c r="H25" s="309">
        <v>77</v>
      </c>
      <c r="I25" s="309"/>
      <c r="J25" s="320">
        <v>67</v>
      </c>
      <c r="K25" s="321"/>
      <c r="L25" s="309">
        <v>118</v>
      </c>
      <c r="M25" s="275"/>
      <c r="N25" s="275"/>
      <c r="O25" s="275"/>
      <c r="P25" s="275"/>
      <c r="Q25" s="275"/>
    </row>
    <row r="26" spans="1:17" hidden="1">
      <c r="A26" s="275" t="s">
        <v>286</v>
      </c>
      <c r="B26" s="322">
        <f>SUM(C8:C25)</f>
        <v>121.84127387779156</v>
      </c>
      <c r="C26" s="275"/>
      <c r="D26" s="323"/>
      <c r="E26" s="324"/>
      <c r="F26" s="325"/>
      <c r="G26" s="326"/>
      <c r="H26" s="327"/>
      <c r="I26" s="327"/>
      <c r="J26" s="324"/>
      <c r="K26" s="326"/>
      <c r="L26" s="327"/>
      <c r="M26" s="275"/>
      <c r="N26" s="275"/>
      <c r="O26" s="275"/>
      <c r="P26" s="275"/>
      <c r="Q26" s="275"/>
    </row>
    <row r="27" spans="1:17" hidden="1">
      <c r="A27" s="275" t="s">
        <v>1</v>
      </c>
      <c r="B27" s="328">
        <v>2080</v>
      </c>
      <c r="C27" s="322"/>
      <c r="D27" s="329">
        <f>SUM(D8:D25)</f>
        <v>773628.5</v>
      </c>
      <c r="E27" s="534">
        <f>SUM(E8:E25,F8:F25,G8:G25)</f>
        <v>791684</v>
      </c>
      <c r="F27" s="535"/>
      <c r="G27" s="536"/>
      <c r="H27" s="329">
        <f>SUM(H8:H25)</f>
        <v>38710.04</v>
      </c>
      <c r="I27" s="329">
        <f>SUM(I8:I25)</f>
        <v>214993.4</v>
      </c>
      <c r="J27" s="534">
        <f>SUM(J8:J25,K7:K25)</f>
        <v>52978.67</v>
      </c>
      <c r="K27" s="536"/>
      <c r="L27" s="329">
        <f>SUM(L8:L25)</f>
        <v>316092.08</v>
      </c>
      <c r="M27" s="275"/>
      <c r="N27" s="275"/>
      <c r="O27" s="275"/>
      <c r="P27" s="275"/>
      <c r="Q27" s="275"/>
    </row>
    <row r="28" spans="1:17" hidden="1">
      <c r="A28" s="330" t="s">
        <v>287</v>
      </c>
      <c r="B28" s="331">
        <f>B26*B27</f>
        <v>253429.84966580645</v>
      </c>
      <c r="C28" s="275"/>
      <c r="D28" s="329"/>
      <c r="E28" s="332"/>
      <c r="F28" s="275"/>
      <c r="G28" s="333"/>
      <c r="H28" s="334"/>
      <c r="I28" s="334"/>
      <c r="J28" s="332"/>
      <c r="K28" s="333"/>
      <c r="L28" s="334"/>
      <c r="M28" s="275"/>
      <c r="N28" s="275"/>
      <c r="O28" s="275"/>
      <c r="P28" s="275"/>
      <c r="Q28" s="275"/>
    </row>
    <row r="29" spans="1:17" ht="15.75" hidden="1" thickBot="1">
      <c r="A29" s="275" t="s">
        <v>288</v>
      </c>
      <c r="B29" s="275"/>
      <c r="C29" s="275"/>
      <c r="D29" s="329">
        <f>D27/B26</f>
        <v>6349.4780986610476</v>
      </c>
      <c r="E29" s="537">
        <f>SUM(E8:E25,F8:F25,G8,G8:G25,G8)/B26</f>
        <v>6497.6667988063691</v>
      </c>
      <c r="F29" s="538"/>
      <c r="G29" s="539"/>
      <c r="H29" s="335">
        <f>H27/B26</f>
        <v>317.70875966732495</v>
      </c>
      <c r="I29" s="329">
        <f>I27/B26</f>
        <v>1764.5367054816027</v>
      </c>
      <c r="J29" s="540">
        <f>J27/B26</f>
        <v>434.81710518833148</v>
      </c>
      <c r="K29" s="541"/>
      <c r="L29" s="329">
        <f>L27/B26</f>
        <v>2594.293952614486</v>
      </c>
      <c r="M29" s="330"/>
      <c r="N29" s="275"/>
      <c r="O29" s="275"/>
      <c r="P29" s="275"/>
      <c r="Q29" s="275"/>
    </row>
    <row r="30" spans="1:17" ht="15.75" hidden="1" thickBot="1">
      <c r="A30" s="336" t="s">
        <v>289</v>
      </c>
      <c r="B30" s="337"/>
      <c r="C30" s="337"/>
      <c r="D30" s="338">
        <f>D27/B28</f>
        <v>3.0526337012793499</v>
      </c>
      <c r="E30" s="542">
        <f>E27/B28</f>
        <v>3.1238782686569082</v>
      </c>
      <c r="F30" s="543"/>
      <c r="G30" s="544"/>
      <c r="H30" s="338">
        <f>H27/B28</f>
        <v>0.15274459599390625</v>
      </c>
      <c r="I30" s="338">
        <f>I27/B28</f>
        <v>0.84833495455846286</v>
      </c>
      <c r="J30" s="542">
        <f>J27/B28</f>
        <v>0.20904668518669783</v>
      </c>
      <c r="K30" s="544"/>
      <c r="L30" s="338">
        <f>L29/B27</f>
        <v>1.2472567079877337</v>
      </c>
      <c r="M30" s="339">
        <f>D30+E30+H30+I30+J30+L30</f>
        <v>8.6338949136630578</v>
      </c>
      <c r="N30" s="275" t="s">
        <v>290</v>
      </c>
      <c r="O30" s="275"/>
      <c r="P30" s="275"/>
      <c r="Q30" s="275"/>
    </row>
    <row r="31" spans="1:17" hidden="1">
      <c r="A31" s="275"/>
      <c r="B31" s="275"/>
      <c r="C31" s="275"/>
      <c r="D31" s="276"/>
      <c r="E31" s="275"/>
      <c r="F31" s="275"/>
      <c r="G31" s="275"/>
      <c r="H31" s="275"/>
      <c r="I31" s="275"/>
      <c r="J31" s="275"/>
      <c r="K31" s="275"/>
      <c r="L31" s="275"/>
      <c r="M31" s="339">
        <f>E30*-1</f>
        <v>-3.1238782686569082</v>
      </c>
      <c r="N31" s="275" t="s">
        <v>291</v>
      </c>
      <c r="O31" s="340"/>
      <c r="P31" s="275"/>
      <c r="Q31" s="275"/>
    </row>
    <row r="32" spans="1:17" ht="15.75" hidden="1" thickBot="1">
      <c r="A32" s="275"/>
      <c r="B32" s="275"/>
      <c r="C32" s="275"/>
      <c r="D32" s="276"/>
      <c r="E32" s="275"/>
      <c r="F32" s="275"/>
      <c r="G32" s="275"/>
      <c r="H32" s="275"/>
      <c r="I32" s="275"/>
      <c r="J32" s="275"/>
      <c r="K32" s="275"/>
      <c r="L32" s="275"/>
      <c r="M32" s="341">
        <f>M30+M31</f>
        <v>5.5100166450061501</v>
      </c>
      <c r="N32" s="342" t="s">
        <v>292</v>
      </c>
      <c r="O32" s="342"/>
      <c r="P32" s="342"/>
      <c r="Q32" s="275"/>
    </row>
    <row r="33" spans="1:17" ht="15.75" hidden="1" thickTop="1">
      <c r="A33" s="275"/>
      <c r="B33" s="275"/>
      <c r="C33" s="275"/>
      <c r="D33" s="276"/>
      <c r="E33" s="275"/>
      <c r="F33" s="275"/>
      <c r="G33" s="275"/>
      <c r="H33" s="275"/>
      <c r="I33" s="275"/>
      <c r="J33" s="275"/>
      <c r="K33" s="275"/>
      <c r="L33" s="275"/>
      <c r="M33" s="275"/>
      <c r="N33" s="275"/>
      <c r="O33" s="275"/>
      <c r="P33" s="275"/>
      <c r="Q33" s="275"/>
    </row>
    <row r="34" spans="1:17" hidden="1">
      <c r="A34" s="275"/>
      <c r="B34" s="275"/>
      <c r="C34" s="275"/>
      <c r="D34" s="276"/>
      <c r="E34" s="275"/>
      <c r="F34" s="275"/>
      <c r="G34" s="275"/>
      <c r="H34" s="275"/>
      <c r="I34" s="275"/>
      <c r="J34" s="275"/>
      <c r="K34" s="275"/>
      <c r="L34" s="275"/>
      <c r="M34" s="275"/>
      <c r="N34" s="275"/>
      <c r="O34" s="275"/>
      <c r="P34" s="275"/>
      <c r="Q34" s="275"/>
    </row>
    <row r="36" spans="1:17" ht="18">
      <c r="E36" s="344" t="s">
        <v>122</v>
      </c>
      <c r="F36" s="344"/>
      <c r="G36" s="344"/>
      <c r="H36" s="172"/>
    </row>
    <row r="37" spans="1:17" ht="15.75" thickBot="1"/>
    <row r="38" spans="1:17" ht="15.75" thickBot="1">
      <c r="A38" s="196"/>
      <c r="B38" s="197"/>
      <c r="E38" s="545" t="s">
        <v>233</v>
      </c>
      <c r="F38" s="546"/>
      <c r="G38" s="547"/>
    </row>
    <row r="39" spans="1:17" ht="15.75" thickBot="1">
      <c r="A39" s="196"/>
      <c r="B39" s="197"/>
      <c r="D39" s="198" t="s">
        <v>234</v>
      </c>
      <c r="E39" s="199" t="s">
        <v>235</v>
      </c>
      <c r="F39" s="200" t="s">
        <v>236</v>
      </c>
      <c r="G39" s="201" t="s">
        <v>237</v>
      </c>
      <c r="H39" s="202" t="s">
        <v>238</v>
      </c>
      <c r="I39" s="202" t="s">
        <v>239</v>
      </c>
      <c r="J39" s="203" t="s">
        <v>240</v>
      </c>
      <c r="K39" s="204" t="s">
        <v>241</v>
      </c>
      <c r="L39" s="204" t="s">
        <v>242</v>
      </c>
    </row>
    <row r="40" spans="1:17" ht="30.75" thickBot="1">
      <c r="A40" s="205"/>
      <c r="B40" s="206"/>
      <c r="D40" s="207" t="s">
        <v>243</v>
      </c>
      <c r="E40" s="208" t="s">
        <v>244</v>
      </c>
      <c r="F40" s="209" t="s">
        <v>245</v>
      </c>
      <c r="G40" s="210" t="s">
        <v>246</v>
      </c>
      <c r="H40" s="211" t="s">
        <v>247</v>
      </c>
      <c r="I40" s="211" t="s">
        <v>248</v>
      </c>
      <c r="J40" s="212" t="s">
        <v>249</v>
      </c>
      <c r="K40" s="213" t="s">
        <v>250</v>
      </c>
      <c r="L40" s="213" t="s">
        <v>251</v>
      </c>
    </row>
    <row r="41" spans="1:17" ht="15.75" thickBot="1">
      <c r="A41" s="214" t="s">
        <v>252</v>
      </c>
      <c r="B41" s="214" t="s">
        <v>253</v>
      </c>
      <c r="C41" s="215" t="s">
        <v>254</v>
      </c>
      <c r="D41" s="216" t="s">
        <v>90</v>
      </c>
      <c r="E41" s="217" t="s">
        <v>90</v>
      </c>
      <c r="F41" s="218" t="s">
        <v>90</v>
      </c>
      <c r="G41" s="219" t="s">
        <v>90</v>
      </c>
      <c r="H41" s="216" t="s">
        <v>90</v>
      </c>
      <c r="I41" s="216" t="s">
        <v>90</v>
      </c>
      <c r="J41" s="220" t="s">
        <v>90</v>
      </c>
      <c r="K41" s="221" t="s">
        <v>90</v>
      </c>
      <c r="L41" s="221"/>
    </row>
    <row r="42" spans="1:17">
      <c r="A42" t="s">
        <v>255</v>
      </c>
      <c r="B42" s="259" t="s">
        <v>256</v>
      </c>
      <c r="C42" s="262">
        <v>9.43</v>
      </c>
      <c r="D42" s="265">
        <v>20753</v>
      </c>
      <c r="E42" s="222">
        <v>16254</v>
      </c>
      <c r="F42" s="222">
        <v>0</v>
      </c>
      <c r="G42" s="223"/>
      <c r="H42" s="266">
        <v>232</v>
      </c>
      <c r="I42" s="266">
        <v>1015</v>
      </c>
      <c r="J42" s="266">
        <v>2209</v>
      </c>
      <c r="K42" s="266">
        <v>15643</v>
      </c>
      <c r="L42" s="267">
        <v>17076</v>
      </c>
    </row>
    <row r="43" spans="1:17">
      <c r="A43" t="s">
        <v>255</v>
      </c>
      <c r="B43" s="260" t="s">
        <v>258</v>
      </c>
      <c r="C43" s="262">
        <v>2.42</v>
      </c>
      <c r="D43" s="265">
        <v>40</v>
      </c>
      <c r="E43" s="222"/>
      <c r="F43" s="222">
        <v>0</v>
      </c>
      <c r="G43" s="223"/>
      <c r="H43" s="266">
        <v>243</v>
      </c>
      <c r="I43" s="266"/>
      <c r="J43" s="266">
        <v>9</v>
      </c>
      <c r="K43" s="266">
        <v>4481</v>
      </c>
      <c r="L43" s="268">
        <v>3319</v>
      </c>
    </row>
    <row r="44" spans="1:17">
      <c r="A44" t="s">
        <v>334</v>
      </c>
      <c r="B44" s="259" t="s">
        <v>275</v>
      </c>
      <c r="C44" s="262">
        <v>4.34</v>
      </c>
      <c r="D44" s="265">
        <v>11779</v>
      </c>
      <c r="E44" s="222">
        <v>8244</v>
      </c>
      <c r="F44" s="222">
        <v>0</v>
      </c>
      <c r="G44" s="223"/>
      <c r="H44" s="266">
        <v>730</v>
      </c>
      <c r="I44" s="266">
        <v>1783</v>
      </c>
      <c r="J44" s="266">
        <v>195</v>
      </c>
      <c r="K44" s="266"/>
      <c r="L44" s="267">
        <v>9707</v>
      </c>
    </row>
    <row r="45" spans="1:17">
      <c r="A45" t="s">
        <v>259</v>
      </c>
      <c r="B45" s="259" t="s">
        <v>336</v>
      </c>
      <c r="C45" s="262">
        <v>4.5999999999999996</v>
      </c>
      <c r="D45" s="265">
        <v>25867</v>
      </c>
      <c r="E45" s="222">
        <v>18694</v>
      </c>
      <c r="F45" s="222">
        <v>0</v>
      </c>
      <c r="G45" s="223"/>
      <c r="H45" s="266"/>
      <c r="I45" s="266">
        <v>1715</v>
      </c>
      <c r="J45" s="266">
        <v>125</v>
      </c>
      <c r="K45" s="266"/>
      <c r="L45" s="267">
        <v>5207</v>
      </c>
    </row>
    <row r="46" spans="1:17">
      <c r="A46" t="s">
        <v>263</v>
      </c>
      <c r="B46" s="259" t="s">
        <v>337</v>
      </c>
      <c r="C46" s="262">
        <v>87.71</v>
      </c>
      <c r="D46" s="265">
        <v>427641</v>
      </c>
      <c r="E46" s="222">
        <v>162322</v>
      </c>
      <c r="F46" s="222">
        <v>0</v>
      </c>
      <c r="G46" s="223">
        <v>1235880</v>
      </c>
      <c r="H46" s="266">
        <v>1486</v>
      </c>
      <c r="I46" s="266">
        <v>6504</v>
      </c>
      <c r="J46" s="266">
        <v>33662</v>
      </c>
      <c r="K46" s="266">
        <v>219</v>
      </c>
      <c r="L46" s="267">
        <v>113979</v>
      </c>
    </row>
    <row r="47" spans="1:17">
      <c r="A47" t="s">
        <v>263</v>
      </c>
      <c r="B47" s="260" t="s">
        <v>266</v>
      </c>
      <c r="C47" s="262">
        <v>2.82</v>
      </c>
      <c r="D47" s="265">
        <v>41284</v>
      </c>
      <c r="E47" s="222">
        <v>102254</v>
      </c>
      <c r="F47" s="222">
        <v>0</v>
      </c>
      <c r="G47" s="223">
        <v>-1125</v>
      </c>
      <c r="H47" s="266">
        <v>667</v>
      </c>
      <c r="I47" s="266">
        <v>10</v>
      </c>
      <c r="J47" s="266">
        <v>66</v>
      </c>
      <c r="K47" s="266"/>
      <c r="L47" s="268">
        <v>9405</v>
      </c>
    </row>
    <row r="48" spans="1:17">
      <c r="A48" t="s">
        <v>335</v>
      </c>
      <c r="B48" s="259" t="s">
        <v>338</v>
      </c>
      <c r="C48" s="262"/>
      <c r="D48" s="265">
        <v>5</v>
      </c>
      <c r="E48" s="222">
        <v>1</v>
      </c>
      <c r="F48" s="222">
        <v>0</v>
      </c>
      <c r="G48" s="223"/>
      <c r="H48" s="266">
        <v>913</v>
      </c>
      <c r="I48" s="266">
        <v>1</v>
      </c>
      <c r="J48" s="266">
        <v>2</v>
      </c>
      <c r="K48" s="266"/>
      <c r="L48" s="267">
        <v>221</v>
      </c>
    </row>
    <row r="49" spans="1:15">
      <c r="A49" t="s">
        <v>267</v>
      </c>
      <c r="B49" s="259" t="s">
        <v>268</v>
      </c>
      <c r="C49" s="262">
        <v>2.88</v>
      </c>
      <c r="D49" s="265">
        <v>24626</v>
      </c>
      <c r="E49" s="222">
        <v>3</v>
      </c>
      <c r="F49" s="222">
        <v>0</v>
      </c>
      <c r="G49" s="223"/>
      <c r="H49" s="266">
        <v>17745</v>
      </c>
      <c r="I49" s="266">
        <v>7499</v>
      </c>
      <c r="J49" s="266">
        <v>1634</v>
      </c>
      <c r="K49" s="266"/>
      <c r="L49" s="267">
        <v>16047</v>
      </c>
    </row>
    <row r="50" spans="1:15">
      <c r="A50" t="s">
        <v>269</v>
      </c>
      <c r="B50" s="259" t="s">
        <v>270</v>
      </c>
      <c r="C50" s="262">
        <v>18.3</v>
      </c>
      <c r="D50" s="265">
        <v>125188.69</v>
      </c>
      <c r="E50" s="222">
        <v>8800</v>
      </c>
      <c r="F50" s="222">
        <v>0</v>
      </c>
      <c r="G50" s="223"/>
      <c r="H50" s="266">
        <v>5569.61</v>
      </c>
      <c r="I50" s="266">
        <v>3916.98</v>
      </c>
      <c r="J50" s="266"/>
      <c r="K50" s="266"/>
      <c r="L50" s="267">
        <v>24442.35</v>
      </c>
    </row>
    <row r="51" spans="1:15">
      <c r="A51" t="s">
        <v>271</v>
      </c>
      <c r="B51" s="259" t="s">
        <v>272</v>
      </c>
      <c r="C51" s="262">
        <v>0.97</v>
      </c>
      <c r="D51" s="265">
        <v>0</v>
      </c>
      <c r="E51" s="222">
        <v>0</v>
      </c>
      <c r="F51" s="222">
        <v>0</v>
      </c>
      <c r="G51" s="223"/>
      <c r="H51" s="266"/>
      <c r="I51" s="266"/>
      <c r="J51" s="266"/>
      <c r="K51" s="266"/>
      <c r="L51" s="267"/>
    </row>
    <row r="52" spans="1:15">
      <c r="A52" t="s">
        <v>271</v>
      </c>
      <c r="B52" s="260" t="s">
        <v>273</v>
      </c>
      <c r="C52" s="262">
        <v>0.87</v>
      </c>
      <c r="D52" s="265">
        <v>0</v>
      </c>
      <c r="E52" s="222">
        <v>0</v>
      </c>
      <c r="F52" s="222">
        <v>0</v>
      </c>
      <c r="G52" s="223"/>
      <c r="H52" s="266"/>
      <c r="I52" s="266"/>
      <c r="J52" s="266"/>
      <c r="K52" s="266"/>
      <c r="L52" s="268"/>
    </row>
    <row r="53" spans="1:15">
      <c r="A53" t="s">
        <v>276</v>
      </c>
      <c r="B53" s="259" t="s">
        <v>277</v>
      </c>
      <c r="C53" s="262">
        <v>1.0027999999999999</v>
      </c>
      <c r="D53" s="265">
        <v>1056</v>
      </c>
      <c r="E53" s="222">
        <v>0</v>
      </c>
      <c r="F53" s="222">
        <v>0</v>
      </c>
      <c r="G53" s="223"/>
      <c r="H53" s="266"/>
      <c r="I53" s="266">
        <v>3</v>
      </c>
      <c r="J53" s="266">
        <v>21</v>
      </c>
      <c r="K53" s="266"/>
      <c r="L53" s="267">
        <v>1498</v>
      </c>
    </row>
    <row r="54" spans="1:15">
      <c r="A54" t="s">
        <v>278</v>
      </c>
      <c r="B54" s="259" t="s">
        <v>279</v>
      </c>
      <c r="C54" s="262">
        <v>4.09</v>
      </c>
      <c r="D54" s="265">
        <v>51730</v>
      </c>
      <c r="E54" s="222">
        <v>0</v>
      </c>
      <c r="F54" s="222">
        <v>0</v>
      </c>
      <c r="G54" s="223"/>
      <c r="H54" s="266"/>
      <c r="I54" s="266">
        <v>10160</v>
      </c>
      <c r="J54" s="266">
        <v>-201</v>
      </c>
      <c r="K54" s="266"/>
      <c r="L54" s="267">
        <v>3060</v>
      </c>
    </row>
    <row r="55" spans="1:15">
      <c r="A55" t="s">
        <v>281</v>
      </c>
      <c r="B55" s="259" t="s">
        <v>339</v>
      </c>
      <c r="C55" s="262">
        <v>5.5</v>
      </c>
      <c r="D55" s="265">
        <v>19318</v>
      </c>
      <c r="E55" s="222">
        <v>31422</v>
      </c>
      <c r="F55" s="222">
        <v>0</v>
      </c>
      <c r="G55" s="223"/>
      <c r="H55" s="266">
        <v>4</v>
      </c>
      <c r="I55" s="266">
        <v>2347</v>
      </c>
      <c r="J55" s="266">
        <v>753</v>
      </c>
      <c r="K55" s="266"/>
      <c r="L55" s="267">
        <v>8550</v>
      </c>
    </row>
    <row r="56" spans="1:15" ht="15.75" thickBot="1">
      <c r="A56" t="s">
        <v>284</v>
      </c>
      <c r="B56" s="261" t="s">
        <v>285</v>
      </c>
      <c r="C56" s="263">
        <v>0</v>
      </c>
      <c r="D56" s="269">
        <v>9474.92</v>
      </c>
      <c r="E56" s="270">
        <v>6200</v>
      </c>
      <c r="F56" s="270">
        <v>0</v>
      </c>
      <c r="G56" s="271"/>
      <c r="H56" s="272">
        <v>4</v>
      </c>
      <c r="I56" s="272"/>
      <c r="J56" s="266">
        <v>29.57</v>
      </c>
      <c r="K56" s="272">
        <v>96.08</v>
      </c>
      <c r="L56" s="273">
        <v>183.95</v>
      </c>
    </row>
    <row r="57" spans="1:15">
      <c r="A57" t="s">
        <v>286</v>
      </c>
      <c r="B57" s="224">
        <f>SUM(C42:C56)</f>
        <v>144.93280000000001</v>
      </c>
      <c r="D57" s="225"/>
      <c r="E57" s="226"/>
      <c r="F57" s="227"/>
      <c r="G57" s="228"/>
      <c r="H57" s="229"/>
      <c r="I57" s="229"/>
      <c r="J57" s="230"/>
      <c r="K57" s="231"/>
      <c r="L57" s="229"/>
    </row>
    <row r="58" spans="1:15">
      <c r="A58" t="s">
        <v>1</v>
      </c>
      <c r="B58" s="232">
        <v>2080</v>
      </c>
      <c r="C58" s="224"/>
      <c r="D58" s="233">
        <f>SUM(D42:D56)</f>
        <v>758762.61</v>
      </c>
      <c r="E58" s="548">
        <f>SUM(E42:E56,F42:F56,G42:G56)</f>
        <v>1588949</v>
      </c>
      <c r="F58" s="549"/>
      <c r="G58" s="550"/>
      <c r="H58" s="233">
        <f>SUM(H42:H56)</f>
        <v>27593.61</v>
      </c>
      <c r="I58" s="233">
        <f>SUM(I42:I56)</f>
        <v>34953.979999999996</v>
      </c>
      <c r="J58" s="551">
        <f>SUM(J42:J56,K41:K56)</f>
        <v>58943.65</v>
      </c>
      <c r="K58" s="552"/>
      <c r="L58" s="233">
        <f>SUM(L42:L56)</f>
        <v>212695.30000000002</v>
      </c>
    </row>
    <row r="59" spans="1:15">
      <c r="A59" s="234" t="s">
        <v>287</v>
      </c>
      <c r="B59" s="235">
        <f>B57*B58</f>
        <v>301460.22400000005</v>
      </c>
      <c r="D59" s="233"/>
      <c r="E59" s="236"/>
      <c r="F59" s="237"/>
      <c r="G59" s="238"/>
      <c r="H59" s="239"/>
      <c r="I59" s="239"/>
      <c r="J59" s="240"/>
      <c r="K59" s="241"/>
      <c r="L59" s="239"/>
    </row>
    <row r="60" spans="1:15" ht="15.75" thickBot="1">
      <c r="A60" t="s">
        <v>288</v>
      </c>
      <c r="D60" s="233">
        <f>D58/B57</f>
        <v>5235.2718639259019</v>
      </c>
      <c r="E60" s="553">
        <f>SUM(E42:E56,F42:F56,G42,G42:G56,G42)/B57</f>
        <v>10963.349911131227</v>
      </c>
      <c r="F60" s="554"/>
      <c r="G60" s="555"/>
      <c r="H60" s="242">
        <f>H58/B57</f>
        <v>190.38899407173531</v>
      </c>
      <c r="I60" s="233">
        <f>I58/B57</f>
        <v>241.17370257112256</v>
      </c>
      <c r="J60" s="556">
        <f>J58/B57</f>
        <v>406.69641378625124</v>
      </c>
      <c r="K60" s="557"/>
      <c r="L60" s="233">
        <f>L58/B57</f>
        <v>1467.5442687921575</v>
      </c>
    </row>
    <row r="61" spans="1:15" ht="15.75" thickBot="1">
      <c r="A61" s="243" t="s">
        <v>289</v>
      </c>
      <c r="B61" s="244"/>
      <c r="C61" s="244"/>
      <c r="D61" s="245">
        <f>D58/B59</f>
        <v>2.5169576268874527</v>
      </c>
      <c r="E61" s="526">
        <f>E58/B59</f>
        <v>5.2708413034284742</v>
      </c>
      <c r="F61" s="527"/>
      <c r="G61" s="528"/>
      <c r="H61" s="245">
        <f>H58/B59</f>
        <v>9.1533170226795815E-2</v>
      </c>
      <c r="I61" s="245">
        <f>I58/B59</f>
        <v>0.11594889546688585</v>
      </c>
      <c r="J61" s="529">
        <f>J58/B59</f>
        <v>0.19552712201262079</v>
      </c>
      <c r="K61" s="530"/>
      <c r="L61" s="245">
        <f>L60/B58</f>
        <v>0.70555012922699878</v>
      </c>
      <c r="M61" s="264">
        <f>SUM(D61:L61)</f>
        <v>8.8963582472492284</v>
      </c>
      <c r="N61" t="s">
        <v>290</v>
      </c>
    </row>
    <row r="62" spans="1:15" ht="15.75" thickBot="1">
      <c r="M62" s="274">
        <f>-E61</f>
        <v>-5.2708413034284742</v>
      </c>
      <c r="N62" t="s">
        <v>291</v>
      </c>
      <c r="O62" s="29"/>
    </row>
    <row r="63" spans="1:15" ht="15.75" thickBot="1">
      <c r="M63" s="264">
        <f>SUM(M61:M62)</f>
        <v>3.6255169438207542</v>
      </c>
      <c r="N63" s="246" t="s">
        <v>292</v>
      </c>
      <c r="O63" s="246"/>
    </row>
    <row r="64" spans="1:15" ht="15.75" thickTop="1"/>
    <row r="65" spans="6:6">
      <c r="F65" s="264"/>
    </row>
  </sheetData>
  <mergeCells count="14">
    <mergeCell ref="E61:G61"/>
    <mergeCell ref="J61:K61"/>
    <mergeCell ref="E4:G4"/>
    <mergeCell ref="E27:G27"/>
    <mergeCell ref="J27:K27"/>
    <mergeCell ref="E29:G29"/>
    <mergeCell ref="J29:K29"/>
    <mergeCell ref="E30:G30"/>
    <mergeCell ref="J30:K30"/>
    <mergeCell ref="E38:G38"/>
    <mergeCell ref="E58:G58"/>
    <mergeCell ref="J58:K58"/>
    <mergeCell ref="E60:G60"/>
    <mergeCell ref="J60:K60"/>
  </mergeCells>
  <pageMargins left="0.7" right="0.7" top="0.75" bottom="0.75" header="0.3" footer="0.3"/>
  <pageSetup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M2023 BLS SALARY CHART (53rd)</vt:lpstr>
      <vt:lpstr>Spring 2024 CAF Baseline</vt:lpstr>
      <vt:lpstr>M2021 BLS Chart</vt:lpstr>
      <vt:lpstr>Chart</vt:lpstr>
      <vt:lpstr>CAF Spring 2024</vt:lpstr>
      <vt:lpstr>Salary Listing</vt:lpstr>
      <vt:lpstr>FI -Clinical Team</vt:lpstr>
      <vt:lpstr>CAF</vt:lpstr>
      <vt:lpstr>BTL per FTE per Hour</vt:lpstr>
      <vt:lpstr>Fiscal Impact FY23</vt:lpstr>
      <vt:lpstr>Units DDS</vt:lpstr>
      <vt:lpstr>BTL UFR</vt:lpstr>
      <vt:lpstr>'BTL per FTE per Hour'!Print_Area</vt:lpstr>
      <vt:lpstr>Chart!Print_Area</vt:lpstr>
      <vt:lpstr>'FI -Clinical Team'!Print_Area</vt:lpstr>
      <vt:lpstr>'M2021 BLS Chart'!Print_Area</vt:lpstr>
      <vt:lpstr>'M2023 BLS SALARY CHART (53rd)'!Print_Area</vt:lpstr>
      <vt:lpstr>'Salary Listing'!Print_Area</vt:lpstr>
      <vt:lpstr>CAF!Print_Titles</vt:lpstr>
      <vt:lpstr>'Spring 2024 CAF Baseline'!Print_Titles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 Stanford</dc:creator>
  <cp:lastModifiedBy>Harrison, Deborah (EHS)</cp:lastModifiedBy>
  <dcterms:created xsi:type="dcterms:W3CDTF">2020-07-28T14:39:48Z</dcterms:created>
  <dcterms:modified xsi:type="dcterms:W3CDTF">2025-02-20T15:11:46Z</dcterms:modified>
</cp:coreProperties>
</file>