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2980" windowHeight="8736" tabRatio="884" activeTab="6"/>
  </bookViews>
  <sheets>
    <sheet name="Chart" sheetId="1" r:id="rId1"/>
    <sheet name="CAF Fall 2020" sheetId="5" r:id="rId2"/>
    <sheet name="DHILs Model Budget 2451" sheetId="2" r:id="rId3"/>
    <sheet name="DC Add-on Rates Budget" sheetId="3" r:id="rId4"/>
    <sheet name="VRIL Model Budget 2208" sheetId="7" r:id="rId5"/>
    <sheet name="VRIL Group Training Budget 2208" sheetId="8" r:id="rId6"/>
    <sheet name="RLC Model Budget 3014" sheetId="10" r:id="rId7"/>
    <sheet name="FY19 UFR BTL 2451" sheetId="6" r:id="rId8"/>
    <sheet name="FY19 UFR BTL 2208" sheetId="9" r:id="rId9"/>
    <sheet name="FY19 UFR BTL 3014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sdfasd" localSheetId="6">'[3]Complete UFR List'!#REF!</definedName>
    <definedName name="asdfasd" localSheetId="5">'[3]Complete UFR List'!#REF!</definedName>
    <definedName name="asdfasd">'[3]Complete UFR List'!#REF!</definedName>
    <definedName name="asdfasdf">#REF!</definedName>
    <definedName name="Average">#REF!</definedName>
    <definedName name="CAF_NEW">[5]RawDataCalcs!$L$70:$DB$70</definedName>
    <definedName name="Cap">[6]RawDataCalcs!$L$70:$DB$70</definedName>
    <definedName name="Data">#REF!</definedName>
    <definedName name="Floor">[6]RawDataCalcs!$L$69:$DB$69</definedName>
    <definedName name="Funds">'[7]RawDataCalcs3386&amp;3401'!$L$68:$DB$68</definedName>
    <definedName name="gk" localSheetId="1">#REF!</definedName>
    <definedName name="gk">#REF!</definedName>
    <definedName name="hhh">#REF!</definedName>
    <definedName name="JailDAverage">#REF!</definedName>
    <definedName name="JailDCap">[8]ALLRawDataCalcs!$L$80:$DB$80</definedName>
    <definedName name="JailDFloor">[8]ALLRawDataCalcs!$L$79:$DB$79</definedName>
    <definedName name="JailDgk">#REF!</definedName>
    <definedName name="JailDMax">#REF!</definedName>
    <definedName name="JailDMedian">#REF!</definedName>
    <definedName name="jm" localSheetId="6">'[3]Complete UFR List'!#REF!</definedName>
    <definedName name="jm" localSheetId="5">'[3]Complete UFR List'!#REF!</definedName>
    <definedName name="jm">'[3]Complete UFR List'!#REF!</definedName>
    <definedName name="kls">#REF!</definedName>
    <definedName name="ListProviders">'[9]List of Programs'!$A$24:$A$29</definedName>
    <definedName name="Max">#REF!</definedName>
    <definedName name="Median">#REF!</definedName>
    <definedName name="Min">#REF!</definedName>
    <definedName name="mr">#REF!</definedName>
    <definedName name="MT" localSheetId="1">#REF!</definedName>
    <definedName name="MT">#REF!</definedName>
    <definedName name="new">#REF!</definedName>
    <definedName name="ok">#REF!</definedName>
    <definedName name="_xlnm.Print_Area" localSheetId="0">Chart!$A$3:$G$33</definedName>
    <definedName name="_xlnm.Print_Area" localSheetId="3">'DC Add-on Rates Budget'!$A$1:$D$17</definedName>
    <definedName name="_xlnm.Print_Area" localSheetId="2">'DHILs Model Budget 2451'!$I$2:$T$229</definedName>
    <definedName name="_xlnm.Print_Area" localSheetId="6">'RLC Model Budget 3014'!$A$1:$K$25</definedName>
    <definedName name="_xlnm.Print_Area" localSheetId="5">'VRIL Group Training Budget 2208'!$C$1:$L$24</definedName>
    <definedName name="_xlnm.Print_Area" localSheetId="4">'VRIL Model Budget 2208'!$C$1:$M$36</definedName>
    <definedName name="_xlnm.Print_Titles" localSheetId="1">'CAF Fall 2020'!$A:$A</definedName>
    <definedName name="Program_File">#REF!</definedName>
    <definedName name="Programs">'[9]List of Programs'!$B$3:$B$19</definedName>
    <definedName name="ProvFTE">'[10]FTE Data'!$A$3:$AW$56</definedName>
    <definedName name="PurchasedBy">'[10]FTE Data'!$C$263:$AZ$657</definedName>
    <definedName name="resmay2007">#REF!</definedName>
    <definedName name="Site_list">[10]Lists!$A$2:$A$53</definedName>
    <definedName name="Source">#REF!</definedName>
    <definedName name="Source_2">#REF!</definedName>
    <definedName name="SourcePathAndFileName">#REF!</definedName>
    <definedName name="Total_UFR" localSheetId="1">#REF!</definedName>
    <definedName name="Total_UFR">#REF!</definedName>
    <definedName name="Total_UFRs">#REF!</definedName>
    <definedName name="Total_UFRs_">#REF!</definedName>
    <definedName name="UFR" localSheetId="1">'[3]Complete UFR List'!#REF!</definedName>
    <definedName name="UFR" localSheetId="0">'[3]Complete UFR List'!#REF!</definedName>
    <definedName name="UFR" localSheetId="6">'[3]Complete UFR List'!#REF!</definedName>
    <definedName name="UFR" localSheetId="5">'[3]Complete UFR List'!#REF!</definedName>
    <definedName name="UFR">'[3]Complete UFR List'!#REF!</definedName>
    <definedName name="UFRS" localSheetId="0">'[3]Complete UFR List'!#REF!</definedName>
    <definedName name="UFRS" localSheetId="6">'[3]Complete UFR List'!#REF!</definedName>
    <definedName name="UFRS" localSheetId="5">'[3]Complete UFR List'!#REF!</definedName>
    <definedName name="UFRS">'[3]Complete UFR List'!#REF!</definedName>
    <definedName name="UPDATE" localSheetId="6">'[3]Complete UFR List'!#REF!</definedName>
    <definedName name="UPDATE" localSheetId="5">'[3]Complete UFR List'!#REF!</definedName>
    <definedName name="UPDATE">'[3]Complete UFR List'!#REF!</definedName>
    <definedName name="yes">'[3]Complete UFR List'!#REF!</definedName>
  </definedNames>
  <calcPr calcId="145621"/>
</workbook>
</file>

<file path=xl/calcChain.xml><?xml version="1.0" encoding="utf-8"?>
<calcChain xmlns="http://schemas.openxmlformats.org/spreadsheetml/2006/main">
  <c r="K153" i="2" l="1"/>
  <c r="M8" i="11"/>
  <c r="L8" i="11"/>
  <c r="M9" i="11" s="1"/>
  <c r="J5" i="10" s="1"/>
  <c r="D5" i="10" s="1"/>
  <c r="F5" i="10" s="1"/>
  <c r="J7" i="11"/>
  <c r="J9" i="11" s="1"/>
  <c r="I7" i="11"/>
  <c r="I9" i="11" s="1"/>
  <c r="H7" i="11"/>
  <c r="H9" i="11" s="1"/>
  <c r="G7" i="11"/>
  <c r="G9" i="11" s="1"/>
  <c r="J15" i="10" s="1"/>
  <c r="E20" i="10" s="1"/>
  <c r="F7" i="11"/>
  <c r="F9" i="11" s="1"/>
  <c r="E7" i="11"/>
  <c r="E9" i="11" s="1"/>
  <c r="J14" i="10" s="1"/>
  <c r="E19" i="10" s="1"/>
  <c r="F19" i="10" s="1"/>
  <c r="D7" i="11"/>
  <c r="D9" i="11" s="1"/>
  <c r="J13" i="10" s="1"/>
  <c r="E18" i="10" s="1"/>
  <c r="C7" i="11"/>
  <c r="C9" i="11" s="1"/>
  <c r="J11" i="10" s="1"/>
  <c r="E16" i="10" s="1"/>
  <c r="F16" i="10" s="1"/>
  <c r="B7" i="11"/>
  <c r="C24" i="10"/>
  <c r="E22" i="10"/>
  <c r="J17" i="10"/>
  <c r="E24" i="10" s="1"/>
  <c r="E13" i="10"/>
  <c r="C13" i="10"/>
  <c r="J12" i="10"/>
  <c r="F17" i="10" s="1"/>
  <c r="E12" i="10"/>
  <c r="E10" i="10"/>
  <c r="J8" i="10"/>
  <c r="D8" i="10" s="1"/>
  <c r="F8" i="10" s="1"/>
  <c r="J7" i="10"/>
  <c r="F7" i="10"/>
  <c r="D7" i="10"/>
  <c r="J6" i="10"/>
  <c r="D6" i="10" s="1"/>
  <c r="F6" i="10" s="1"/>
  <c r="C6" i="10"/>
  <c r="F20" i="10" l="1"/>
  <c r="F18" i="10"/>
  <c r="F10" i="10"/>
  <c r="F13" i="10" l="1"/>
  <c r="F12" i="10"/>
  <c r="F14" i="10"/>
  <c r="F21" i="10" s="1"/>
  <c r="F23" i="10" l="1"/>
  <c r="F22" i="10"/>
  <c r="F25" i="10" l="1"/>
  <c r="F26" i="10" s="1"/>
  <c r="F24" i="10"/>
  <c r="N13" i="9" l="1"/>
  <c r="N14" i="9" s="1"/>
  <c r="L5" i="7" s="1"/>
  <c r="E7" i="7" s="1"/>
  <c r="H7" i="7" s="1"/>
  <c r="M13" i="9"/>
  <c r="K13" i="9"/>
  <c r="K14" i="9" s="1"/>
  <c r="J13" i="9"/>
  <c r="J14" i="9" s="1"/>
  <c r="H13" i="9"/>
  <c r="H14" i="9" s="1"/>
  <c r="G13" i="9"/>
  <c r="G14" i="9" s="1"/>
  <c r="F13" i="9"/>
  <c r="F14" i="9" s="1"/>
  <c r="L10" i="7" s="1"/>
  <c r="G17" i="7" s="1"/>
  <c r="H17" i="7" s="1"/>
  <c r="E13" i="9"/>
  <c r="E14" i="9" s="1"/>
  <c r="D13" i="9"/>
  <c r="D14" i="9" s="1"/>
  <c r="C13" i="9"/>
  <c r="C14" i="9" s="1"/>
  <c r="B13" i="9"/>
  <c r="D17" i="8"/>
  <c r="G15" i="8"/>
  <c r="K11" i="8"/>
  <c r="G17" i="8" s="1"/>
  <c r="G10" i="8"/>
  <c r="D10" i="8"/>
  <c r="G9" i="8"/>
  <c r="J8" i="8"/>
  <c r="G8" i="8"/>
  <c r="D7" i="8"/>
  <c r="K5" i="8"/>
  <c r="E7" i="8" s="1"/>
  <c r="H7" i="8" s="1"/>
  <c r="H8" i="8" s="1"/>
  <c r="D22" i="7"/>
  <c r="G20" i="7"/>
  <c r="D18" i="7"/>
  <c r="L15" i="7"/>
  <c r="G22" i="7" s="1"/>
  <c r="L14" i="7"/>
  <c r="G13" i="7"/>
  <c r="D13" i="7"/>
  <c r="G12" i="7"/>
  <c r="G10" i="7"/>
  <c r="D9" i="7"/>
  <c r="D8" i="7"/>
  <c r="L7" i="7"/>
  <c r="E9" i="7" s="1"/>
  <c r="H9" i="7" s="1"/>
  <c r="L6" i="7"/>
  <c r="E8" i="7" s="1"/>
  <c r="H8" i="7" s="1"/>
  <c r="E5" i="7"/>
  <c r="K7" i="8" l="1"/>
  <c r="G12" i="8" s="1"/>
  <c r="H12" i="8" s="1"/>
  <c r="L9" i="7"/>
  <c r="G16" i="7" s="1"/>
  <c r="H16" i="7" s="1"/>
  <c r="K8" i="8"/>
  <c r="G13" i="8" s="1"/>
  <c r="H13" i="8" s="1"/>
  <c r="L11" i="7"/>
  <c r="G18" i="7" s="1"/>
  <c r="H18" i="7" s="1"/>
  <c r="H10" i="8"/>
  <c r="H9" i="8"/>
  <c r="H10" i="7"/>
  <c r="H11" i="8" l="1"/>
  <c r="H14" i="8" s="1"/>
  <c r="H16" i="8" s="1"/>
  <c r="H15" i="8"/>
  <c r="H13" i="7"/>
  <c r="H12" i="7"/>
  <c r="H14" i="7" s="1"/>
  <c r="H19" i="7" s="1"/>
  <c r="H20" i="7" l="1"/>
  <c r="H21" i="7" s="1"/>
  <c r="H17" i="8"/>
  <c r="H18" i="8" s="1"/>
  <c r="H19" i="8" s="1"/>
  <c r="H22" i="7" l="1"/>
  <c r="H23" i="7" s="1"/>
  <c r="H24" i="7" s="1"/>
  <c r="F34" i="7" l="1"/>
  <c r="F32" i="7"/>
  <c r="F35" i="7"/>
  <c r="F33" i="7"/>
  <c r="F31" i="7"/>
  <c r="AQ300" i="6" l="1"/>
  <c r="AO300" i="6"/>
  <c r="AM300" i="6"/>
  <c r="AK300" i="6"/>
  <c r="AI300" i="6"/>
  <c r="AG300" i="6"/>
  <c r="AE300" i="6"/>
  <c r="AC300" i="6"/>
  <c r="AA300" i="6"/>
  <c r="Y300" i="6"/>
  <c r="W300" i="6"/>
  <c r="U300" i="6"/>
  <c r="S300" i="6"/>
  <c r="Q300" i="6"/>
  <c r="O300" i="6"/>
  <c r="M300" i="6"/>
  <c r="K300" i="6"/>
  <c r="I300" i="6"/>
  <c r="G300" i="6"/>
  <c r="E300" i="6"/>
  <c r="AQ299" i="6"/>
  <c r="AO299" i="6"/>
  <c r="AM299" i="6"/>
  <c r="AK299" i="6"/>
  <c r="AI299" i="6"/>
  <c r="AG299" i="6"/>
  <c r="AE299" i="6"/>
  <c r="AC299" i="6"/>
  <c r="AA299" i="6"/>
  <c r="Y299" i="6"/>
  <c r="W299" i="6"/>
  <c r="U299" i="6"/>
  <c r="S299" i="6"/>
  <c r="Q299" i="6"/>
  <c r="O299" i="6"/>
  <c r="M299" i="6"/>
  <c r="K299" i="6"/>
  <c r="I299" i="6"/>
  <c r="G299" i="6"/>
  <c r="E299" i="6"/>
  <c r="AQ298" i="6"/>
  <c r="AO298" i="6"/>
  <c r="AM298" i="6"/>
  <c r="AK298" i="6"/>
  <c r="AI298" i="6"/>
  <c r="AG298" i="6"/>
  <c r="AE298" i="6"/>
  <c r="AC298" i="6"/>
  <c r="AA298" i="6"/>
  <c r="Y298" i="6"/>
  <c r="W298" i="6"/>
  <c r="U298" i="6"/>
  <c r="S298" i="6"/>
  <c r="Q298" i="6"/>
  <c r="O298" i="6"/>
  <c r="M298" i="6"/>
  <c r="K298" i="6"/>
  <c r="I298" i="6"/>
  <c r="G298" i="6"/>
  <c r="E298" i="6"/>
  <c r="AQ297" i="6"/>
  <c r="AO297" i="6"/>
  <c r="AM297" i="6"/>
  <c r="AK297" i="6"/>
  <c r="AI297" i="6"/>
  <c r="AG297" i="6"/>
  <c r="AE297" i="6"/>
  <c r="AC297" i="6"/>
  <c r="AA297" i="6"/>
  <c r="Y297" i="6"/>
  <c r="W297" i="6"/>
  <c r="U297" i="6"/>
  <c r="S297" i="6"/>
  <c r="Q297" i="6"/>
  <c r="O297" i="6"/>
  <c r="M297" i="6"/>
  <c r="K297" i="6"/>
  <c r="I297" i="6"/>
  <c r="G297" i="6"/>
  <c r="E297" i="6"/>
  <c r="AQ296" i="6"/>
  <c r="AO296" i="6"/>
  <c r="AM296" i="6"/>
  <c r="AK296" i="6"/>
  <c r="AI296" i="6"/>
  <c r="AG296" i="6"/>
  <c r="AE296" i="6"/>
  <c r="AC296" i="6"/>
  <c r="AA296" i="6"/>
  <c r="Y296" i="6"/>
  <c r="W296" i="6"/>
  <c r="U296" i="6"/>
  <c r="S296" i="6"/>
  <c r="Q296" i="6"/>
  <c r="O296" i="6"/>
  <c r="M296" i="6"/>
  <c r="K296" i="6"/>
  <c r="I296" i="6"/>
  <c r="G296" i="6"/>
  <c r="E296" i="6"/>
  <c r="AQ295" i="6"/>
  <c r="AO295" i="6"/>
  <c r="AM295" i="6"/>
  <c r="AK295" i="6"/>
  <c r="AI295" i="6"/>
  <c r="AG295" i="6"/>
  <c r="AE295" i="6"/>
  <c r="AC295" i="6"/>
  <c r="AA295" i="6"/>
  <c r="Y295" i="6"/>
  <c r="W295" i="6"/>
  <c r="U295" i="6"/>
  <c r="S295" i="6"/>
  <c r="Q295" i="6"/>
  <c r="O295" i="6"/>
  <c r="M295" i="6"/>
  <c r="K295" i="6"/>
  <c r="I295" i="6"/>
  <c r="G295" i="6"/>
  <c r="E295" i="6"/>
  <c r="AQ294" i="6"/>
  <c r="AO294" i="6"/>
  <c r="AM294" i="6"/>
  <c r="AK294" i="6"/>
  <c r="AI294" i="6"/>
  <c r="AG294" i="6"/>
  <c r="AE294" i="6"/>
  <c r="AC294" i="6"/>
  <c r="AA294" i="6"/>
  <c r="Y294" i="6"/>
  <c r="W294" i="6"/>
  <c r="U294" i="6"/>
  <c r="S294" i="6"/>
  <c r="Q294" i="6"/>
  <c r="O294" i="6"/>
  <c r="M294" i="6"/>
  <c r="K294" i="6"/>
  <c r="I294" i="6"/>
  <c r="G294" i="6"/>
  <c r="E294" i="6"/>
  <c r="AQ293" i="6"/>
  <c r="AO293" i="6"/>
  <c r="AM293" i="6"/>
  <c r="AK293" i="6"/>
  <c r="AI293" i="6"/>
  <c r="AG293" i="6"/>
  <c r="AE293" i="6"/>
  <c r="AC293" i="6"/>
  <c r="AA293" i="6"/>
  <c r="Y293" i="6"/>
  <c r="W293" i="6"/>
  <c r="U293" i="6"/>
  <c r="S293" i="6"/>
  <c r="Q293" i="6"/>
  <c r="O293" i="6"/>
  <c r="M293" i="6"/>
  <c r="K293" i="6"/>
  <c r="I293" i="6"/>
  <c r="G293" i="6"/>
  <c r="E293" i="6"/>
  <c r="AQ292" i="6"/>
  <c r="AO292" i="6"/>
  <c r="AM292" i="6"/>
  <c r="AK292" i="6"/>
  <c r="AI292" i="6"/>
  <c r="AG292" i="6"/>
  <c r="AE292" i="6"/>
  <c r="AC292" i="6"/>
  <c r="AA292" i="6"/>
  <c r="Y292" i="6"/>
  <c r="W292" i="6"/>
  <c r="U292" i="6"/>
  <c r="S292" i="6"/>
  <c r="Q292" i="6"/>
  <c r="O292" i="6"/>
  <c r="M292" i="6"/>
  <c r="K292" i="6"/>
  <c r="I292" i="6"/>
  <c r="G292" i="6"/>
  <c r="E292" i="6"/>
  <c r="AQ291" i="6"/>
  <c r="AO291" i="6"/>
  <c r="AM291" i="6"/>
  <c r="AK291" i="6"/>
  <c r="AI291" i="6"/>
  <c r="AG291" i="6"/>
  <c r="AE291" i="6"/>
  <c r="AC291" i="6"/>
  <c r="AA291" i="6"/>
  <c r="Y291" i="6"/>
  <c r="W291" i="6"/>
  <c r="U291" i="6"/>
  <c r="S291" i="6"/>
  <c r="Q291" i="6"/>
  <c r="O291" i="6"/>
  <c r="M291" i="6"/>
  <c r="K291" i="6"/>
  <c r="I291" i="6"/>
  <c r="G291" i="6"/>
  <c r="E291" i="6"/>
  <c r="AQ290" i="6"/>
  <c r="AO290" i="6"/>
  <c r="AM290" i="6"/>
  <c r="AK290" i="6"/>
  <c r="AI290" i="6"/>
  <c r="AG290" i="6"/>
  <c r="AE290" i="6"/>
  <c r="AC290" i="6"/>
  <c r="AA290" i="6"/>
  <c r="Y290" i="6"/>
  <c r="W290" i="6"/>
  <c r="U290" i="6"/>
  <c r="S290" i="6"/>
  <c r="Q290" i="6"/>
  <c r="O290" i="6"/>
  <c r="M290" i="6"/>
  <c r="K290" i="6"/>
  <c r="I290" i="6"/>
  <c r="G290" i="6"/>
  <c r="E290" i="6"/>
  <c r="AQ289" i="6"/>
  <c r="AO289" i="6"/>
  <c r="AM289" i="6"/>
  <c r="AK289" i="6"/>
  <c r="AI289" i="6"/>
  <c r="AG289" i="6"/>
  <c r="AE289" i="6"/>
  <c r="AC289" i="6"/>
  <c r="AA289" i="6"/>
  <c r="Y289" i="6"/>
  <c r="W289" i="6"/>
  <c r="U289" i="6"/>
  <c r="S289" i="6"/>
  <c r="Q289" i="6"/>
  <c r="O289" i="6"/>
  <c r="M289" i="6"/>
  <c r="K289" i="6"/>
  <c r="I289" i="6"/>
  <c r="G289" i="6"/>
  <c r="E289" i="6"/>
  <c r="AQ288" i="6"/>
  <c r="AO288" i="6"/>
  <c r="AM288" i="6"/>
  <c r="AK288" i="6"/>
  <c r="AI288" i="6"/>
  <c r="AG288" i="6"/>
  <c r="AE288" i="6"/>
  <c r="AC288" i="6"/>
  <c r="AA288" i="6"/>
  <c r="Y288" i="6"/>
  <c r="W288" i="6"/>
  <c r="U288" i="6"/>
  <c r="S288" i="6"/>
  <c r="Q288" i="6"/>
  <c r="O288" i="6"/>
  <c r="M288" i="6"/>
  <c r="K288" i="6"/>
  <c r="I288" i="6"/>
  <c r="G288" i="6"/>
  <c r="E288" i="6"/>
  <c r="AQ287" i="6"/>
  <c r="AO287" i="6"/>
  <c r="AM287" i="6"/>
  <c r="AK287" i="6"/>
  <c r="AI287" i="6"/>
  <c r="AG287" i="6"/>
  <c r="AE287" i="6"/>
  <c r="AC287" i="6"/>
  <c r="AA287" i="6"/>
  <c r="Y287" i="6"/>
  <c r="W287" i="6"/>
  <c r="U287" i="6"/>
  <c r="S287" i="6"/>
  <c r="Q287" i="6"/>
  <c r="O287" i="6"/>
  <c r="M287" i="6"/>
  <c r="K287" i="6"/>
  <c r="I287" i="6"/>
  <c r="G287" i="6"/>
  <c r="E287" i="6"/>
  <c r="AQ286" i="6"/>
  <c r="AO286" i="6"/>
  <c r="AM286" i="6"/>
  <c r="AK286" i="6"/>
  <c r="AI286" i="6"/>
  <c r="AG286" i="6"/>
  <c r="AE286" i="6"/>
  <c r="AC286" i="6"/>
  <c r="AA286" i="6"/>
  <c r="Y286" i="6"/>
  <c r="W286" i="6"/>
  <c r="U286" i="6"/>
  <c r="S286" i="6"/>
  <c r="Q286" i="6"/>
  <c r="O286" i="6"/>
  <c r="M286" i="6"/>
  <c r="K286" i="6"/>
  <c r="I286" i="6"/>
  <c r="G286" i="6"/>
  <c r="E286" i="6"/>
  <c r="AQ285" i="6"/>
  <c r="AO285" i="6"/>
  <c r="AM285" i="6"/>
  <c r="AK285" i="6"/>
  <c r="AI285" i="6"/>
  <c r="AG285" i="6"/>
  <c r="AE285" i="6"/>
  <c r="AC285" i="6"/>
  <c r="AA285" i="6"/>
  <c r="Y285" i="6"/>
  <c r="W285" i="6"/>
  <c r="U285" i="6"/>
  <c r="S285" i="6"/>
  <c r="Q285" i="6"/>
  <c r="O285" i="6"/>
  <c r="M285" i="6"/>
  <c r="K285" i="6"/>
  <c r="I285" i="6"/>
  <c r="G285" i="6"/>
  <c r="E285" i="6"/>
  <c r="AQ284" i="6"/>
  <c r="AO284" i="6"/>
  <c r="AM284" i="6"/>
  <c r="AK284" i="6"/>
  <c r="AI284" i="6"/>
  <c r="AG284" i="6"/>
  <c r="AE284" i="6"/>
  <c r="AC284" i="6"/>
  <c r="AA284" i="6"/>
  <c r="Y284" i="6"/>
  <c r="W284" i="6"/>
  <c r="U284" i="6"/>
  <c r="S284" i="6"/>
  <c r="Q284" i="6"/>
  <c r="O284" i="6"/>
  <c r="M284" i="6"/>
  <c r="K284" i="6"/>
  <c r="I284" i="6"/>
  <c r="G284" i="6"/>
  <c r="E284" i="6"/>
  <c r="AQ283" i="6"/>
  <c r="AO283" i="6"/>
  <c r="AM283" i="6"/>
  <c r="AK283" i="6"/>
  <c r="AI283" i="6"/>
  <c r="AG283" i="6"/>
  <c r="AE283" i="6"/>
  <c r="AC283" i="6"/>
  <c r="AA283" i="6"/>
  <c r="Y283" i="6"/>
  <c r="W283" i="6"/>
  <c r="U283" i="6"/>
  <c r="S283" i="6"/>
  <c r="Q283" i="6"/>
  <c r="O283" i="6"/>
  <c r="M283" i="6"/>
  <c r="K283" i="6"/>
  <c r="I283" i="6"/>
  <c r="G283" i="6"/>
  <c r="E283" i="6"/>
  <c r="AQ282" i="6"/>
  <c r="AO282" i="6"/>
  <c r="AM282" i="6"/>
  <c r="AK282" i="6"/>
  <c r="AI282" i="6"/>
  <c r="AG282" i="6"/>
  <c r="AE282" i="6"/>
  <c r="AC282" i="6"/>
  <c r="AA282" i="6"/>
  <c r="Y282" i="6"/>
  <c r="W282" i="6"/>
  <c r="U282" i="6"/>
  <c r="S282" i="6"/>
  <c r="Q282" i="6"/>
  <c r="O282" i="6"/>
  <c r="M282" i="6"/>
  <c r="K282" i="6"/>
  <c r="I282" i="6"/>
  <c r="G282" i="6"/>
  <c r="E282" i="6"/>
  <c r="AQ281" i="6"/>
  <c r="AO281" i="6"/>
  <c r="AM281" i="6"/>
  <c r="AK281" i="6"/>
  <c r="AI281" i="6"/>
  <c r="AG281" i="6"/>
  <c r="AE281" i="6"/>
  <c r="AC281" i="6"/>
  <c r="AA281" i="6"/>
  <c r="Y281" i="6"/>
  <c r="W281" i="6"/>
  <c r="U281" i="6"/>
  <c r="S281" i="6"/>
  <c r="Q281" i="6"/>
  <c r="O281" i="6"/>
  <c r="M281" i="6"/>
  <c r="K281" i="6"/>
  <c r="I281" i="6"/>
  <c r="G281" i="6"/>
  <c r="E281" i="6"/>
  <c r="AQ280" i="6"/>
  <c r="AO280" i="6"/>
  <c r="AM280" i="6"/>
  <c r="AK280" i="6"/>
  <c r="AI280" i="6"/>
  <c r="AG280" i="6"/>
  <c r="AE280" i="6"/>
  <c r="AC280" i="6"/>
  <c r="AA280" i="6"/>
  <c r="Y280" i="6"/>
  <c r="W280" i="6"/>
  <c r="U280" i="6"/>
  <c r="S280" i="6"/>
  <c r="Q280" i="6"/>
  <c r="O280" i="6"/>
  <c r="M280" i="6"/>
  <c r="K280" i="6"/>
  <c r="I280" i="6"/>
  <c r="G280" i="6"/>
  <c r="E280" i="6"/>
  <c r="AQ279" i="6"/>
  <c r="AO279" i="6"/>
  <c r="AM279" i="6"/>
  <c r="AK279" i="6"/>
  <c r="AI279" i="6"/>
  <c r="AG279" i="6"/>
  <c r="AE279" i="6"/>
  <c r="AC279" i="6"/>
  <c r="AA279" i="6"/>
  <c r="Y279" i="6"/>
  <c r="W279" i="6"/>
  <c r="U279" i="6"/>
  <c r="S279" i="6"/>
  <c r="Q279" i="6"/>
  <c r="O279" i="6"/>
  <c r="M279" i="6"/>
  <c r="K279" i="6"/>
  <c r="I279" i="6"/>
  <c r="G279" i="6"/>
  <c r="E279" i="6"/>
  <c r="AQ278" i="6"/>
  <c r="AO278" i="6"/>
  <c r="AM278" i="6"/>
  <c r="AK278" i="6"/>
  <c r="AI278" i="6"/>
  <c r="AG278" i="6"/>
  <c r="AE278" i="6"/>
  <c r="AC278" i="6"/>
  <c r="AA278" i="6"/>
  <c r="Y278" i="6"/>
  <c r="W278" i="6"/>
  <c r="U278" i="6"/>
  <c r="S278" i="6"/>
  <c r="Q278" i="6"/>
  <c r="O278" i="6"/>
  <c r="M278" i="6"/>
  <c r="K278" i="6"/>
  <c r="I278" i="6"/>
  <c r="G278" i="6"/>
  <c r="E278" i="6"/>
  <c r="AQ277" i="6"/>
  <c r="AO277" i="6"/>
  <c r="AM277" i="6"/>
  <c r="AK277" i="6"/>
  <c r="AI277" i="6"/>
  <c r="AG277" i="6"/>
  <c r="AE277" i="6"/>
  <c r="AC277" i="6"/>
  <c r="AA277" i="6"/>
  <c r="Y277" i="6"/>
  <c r="W277" i="6"/>
  <c r="U277" i="6"/>
  <c r="S277" i="6"/>
  <c r="Q277" i="6"/>
  <c r="O277" i="6"/>
  <c r="M277" i="6"/>
  <c r="K277" i="6"/>
  <c r="I277" i="6"/>
  <c r="G277" i="6"/>
  <c r="E277" i="6"/>
  <c r="AQ276" i="6"/>
  <c r="AO276" i="6"/>
  <c r="AM276" i="6"/>
  <c r="AK276" i="6"/>
  <c r="AI276" i="6"/>
  <c r="AG276" i="6"/>
  <c r="AE276" i="6"/>
  <c r="AC276" i="6"/>
  <c r="AA276" i="6"/>
  <c r="Y276" i="6"/>
  <c r="W276" i="6"/>
  <c r="U276" i="6"/>
  <c r="S276" i="6"/>
  <c r="Q276" i="6"/>
  <c r="O276" i="6"/>
  <c r="M276" i="6"/>
  <c r="K276" i="6"/>
  <c r="I276" i="6"/>
  <c r="G276" i="6"/>
  <c r="E276" i="6"/>
  <c r="AQ275" i="6"/>
  <c r="AO275" i="6"/>
  <c r="AM275" i="6"/>
  <c r="AK275" i="6"/>
  <c r="AI275" i="6"/>
  <c r="AG275" i="6"/>
  <c r="AE275" i="6"/>
  <c r="AC275" i="6"/>
  <c r="AA275" i="6"/>
  <c r="Y275" i="6"/>
  <c r="W275" i="6"/>
  <c r="U275" i="6"/>
  <c r="S275" i="6"/>
  <c r="Q275" i="6"/>
  <c r="O275" i="6"/>
  <c r="M275" i="6"/>
  <c r="K275" i="6"/>
  <c r="I275" i="6"/>
  <c r="G275" i="6"/>
  <c r="E275" i="6"/>
  <c r="AQ274" i="6"/>
  <c r="AO274" i="6"/>
  <c r="AM274" i="6"/>
  <c r="AK274" i="6"/>
  <c r="AI274" i="6"/>
  <c r="AG274" i="6"/>
  <c r="AE274" i="6"/>
  <c r="AC274" i="6"/>
  <c r="AA274" i="6"/>
  <c r="Y274" i="6"/>
  <c r="W274" i="6"/>
  <c r="U274" i="6"/>
  <c r="S274" i="6"/>
  <c r="Q274" i="6"/>
  <c r="O274" i="6"/>
  <c r="M274" i="6"/>
  <c r="K274" i="6"/>
  <c r="I274" i="6"/>
  <c r="G274" i="6"/>
  <c r="E274" i="6"/>
  <c r="AQ273" i="6"/>
  <c r="AO273" i="6"/>
  <c r="AM273" i="6"/>
  <c r="AK273" i="6"/>
  <c r="AI273" i="6"/>
  <c r="AG273" i="6"/>
  <c r="AE273" i="6"/>
  <c r="AC273" i="6"/>
  <c r="AA273" i="6"/>
  <c r="Y273" i="6"/>
  <c r="W273" i="6"/>
  <c r="U273" i="6"/>
  <c r="S273" i="6"/>
  <c r="Q273" i="6"/>
  <c r="O273" i="6"/>
  <c r="M273" i="6"/>
  <c r="K273" i="6"/>
  <c r="I273" i="6"/>
  <c r="G273" i="6"/>
  <c r="E273" i="6"/>
  <c r="AQ272" i="6"/>
  <c r="AO272" i="6"/>
  <c r="AM272" i="6"/>
  <c r="AK272" i="6"/>
  <c r="AI272" i="6"/>
  <c r="AG272" i="6"/>
  <c r="AE272" i="6"/>
  <c r="AC272" i="6"/>
  <c r="AA272" i="6"/>
  <c r="Y272" i="6"/>
  <c r="W272" i="6"/>
  <c r="U272" i="6"/>
  <c r="S272" i="6"/>
  <c r="Q272" i="6"/>
  <c r="O272" i="6"/>
  <c r="M272" i="6"/>
  <c r="K272" i="6"/>
  <c r="I272" i="6"/>
  <c r="G272" i="6"/>
  <c r="E272" i="6"/>
  <c r="AQ271" i="6"/>
  <c r="AO271" i="6"/>
  <c r="AM271" i="6"/>
  <c r="AK271" i="6"/>
  <c r="AI271" i="6"/>
  <c r="AG271" i="6"/>
  <c r="AE271" i="6"/>
  <c r="AC271" i="6"/>
  <c r="AA271" i="6"/>
  <c r="Y271" i="6"/>
  <c r="W271" i="6"/>
  <c r="U271" i="6"/>
  <c r="S271" i="6"/>
  <c r="Q271" i="6"/>
  <c r="O271" i="6"/>
  <c r="M271" i="6"/>
  <c r="K271" i="6"/>
  <c r="I271" i="6"/>
  <c r="G271" i="6"/>
  <c r="E271" i="6"/>
  <c r="AQ270" i="6"/>
  <c r="AO270" i="6"/>
  <c r="AM270" i="6"/>
  <c r="AK270" i="6"/>
  <c r="AI270" i="6"/>
  <c r="AG270" i="6"/>
  <c r="AE270" i="6"/>
  <c r="AC270" i="6"/>
  <c r="AA270" i="6"/>
  <c r="Y270" i="6"/>
  <c r="W270" i="6"/>
  <c r="U270" i="6"/>
  <c r="S270" i="6"/>
  <c r="Q270" i="6"/>
  <c r="O270" i="6"/>
  <c r="M270" i="6"/>
  <c r="K270" i="6"/>
  <c r="I270" i="6"/>
  <c r="G270" i="6"/>
  <c r="E270" i="6"/>
  <c r="AQ269" i="6"/>
  <c r="AO269" i="6"/>
  <c r="AM269" i="6"/>
  <c r="AK269" i="6"/>
  <c r="AI269" i="6"/>
  <c r="AG269" i="6"/>
  <c r="AE269" i="6"/>
  <c r="AC269" i="6"/>
  <c r="AA269" i="6"/>
  <c r="Y269" i="6"/>
  <c r="W269" i="6"/>
  <c r="U269" i="6"/>
  <c r="S269" i="6"/>
  <c r="Q269" i="6"/>
  <c r="O269" i="6"/>
  <c r="M269" i="6"/>
  <c r="K269" i="6"/>
  <c r="I269" i="6"/>
  <c r="G269" i="6"/>
  <c r="E269" i="6"/>
  <c r="AQ268" i="6"/>
  <c r="AO268" i="6"/>
  <c r="AM268" i="6"/>
  <c r="AK268" i="6"/>
  <c r="AI268" i="6"/>
  <c r="AG268" i="6"/>
  <c r="AE268" i="6"/>
  <c r="AC268" i="6"/>
  <c r="AA268" i="6"/>
  <c r="Y268" i="6"/>
  <c r="W268" i="6"/>
  <c r="U268" i="6"/>
  <c r="S268" i="6"/>
  <c r="Q268" i="6"/>
  <c r="O268" i="6"/>
  <c r="M268" i="6"/>
  <c r="K268" i="6"/>
  <c r="I268" i="6"/>
  <c r="G268" i="6"/>
  <c r="E268" i="6"/>
  <c r="AQ267" i="6"/>
  <c r="AO267" i="6"/>
  <c r="AM267" i="6"/>
  <c r="AK267" i="6"/>
  <c r="AI267" i="6"/>
  <c r="AG267" i="6"/>
  <c r="AE267" i="6"/>
  <c r="AC267" i="6"/>
  <c r="AA267" i="6"/>
  <c r="Y267" i="6"/>
  <c r="W267" i="6"/>
  <c r="U267" i="6"/>
  <c r="S267" i="6"/>
  <c r="Q267" i="6"/>
  <c r="O267" i="6"/>
  <c r="M267" i="6"/>
  <c r="K267" i="6"/>
  <c r="I267" i="6"/>
  <c r="G267" i="6"/>
  <c r="E267" i="6"/>
  <c r="AQ266" i="6"/>
  <c r="AO266" i="6"/>
  <c r="AM266" i="6"/>
  <c r="AK266" i="6"/>
  <c r="AI266" i="6"/>
  <c r="AG266" i="6"/>
  <c r="AE266" i="6"/>
  <c r="AC266" i="6"/>
  <c r="AA266" i="6"/>
  <c r="Y266" i="6"/>
  <c r="W266" i="6"/>
  <c r="U266" i="6"/>
  <c r="S266" i="6"/>
  <c r="Q266" i="6"/>
  <c r="O266" i="6"/>
  <c r="M266" i="6"/>
  <c r="K266" i="6"/>
  <c r="I266" i="6"/>
  <c r="G266" i="6"/>
  <c r="E266" i="6"/>
  <c r="AQ265" i="6"/>
  <c r="AO265" i="6"/>
  <c r="AM265" i="6"/>
  <c r="AK265" i="6"/>
  <c r="AI265" i="6"/>
  <c r="AG265" i="6"/>
  <c r="AE265" i="6"/>
  <c r="AC265" i="6"/>
  <c r="AA265" i="6"/>
  <c r="Y265" i="6"/>
  <c r="W265" i="6"/>
  <c r="U265" i="6"/>
  <c r="S265" i="6"/>
  <c r="Q265" i="6"/>
  <c r="O265" i="6"/>
  <c r="M265" i="6"/>
  <c r="K265" i="6"/>
  <c r="I265" i="6"/>
  <c r="G265" i="6"/>
  <c r="E265" i="6"/>
  <c r="AQ264" i="6"/>
  <c r="AO264" i="6"/>
  <c r="AM264" i="6"/>
  <c r="AK264" i="6"/>
  <c r="AI264" i="6"/>
  <c r="AG264" i="6"/>
  <c r="AE264" i="6"/>
  <c r="AC264" i="6"/>
  <c r="AA264" i="6"/>
  <c r="Y264" i="6"/>
  <c r="W264" i="6"/>
  <c r="U264" i="6"/>
  <c r="S264" i="6"/>
  <c r="Q264" i="6"/>
  <c r="O264" i="6"/>
  <c r="M264" i="6"/>
  <c r="K264" i="6"/>
  <c r="I264" i="6"/>
  <c r="G264" i="6"/>
  <c r="E264" i="6"/>
  <c r="AQ263" i="6"/>
  <c r="AO263" i="6"/>
  <c r="AM263" i="6"/>
  <c r="AK263" i="6"/>
  <c r="AI263" i="6"/>
  <c r="AG263" i="6"/>
  <c r="AE263" i="6"/>
  <c r="AC263" i="6"/>
  <c r="AA263" i="6"/>
  <c r="Y263" i="6"/>
  <c r="W263" i="6"/>
  <c r="U263" i="6"/>
  <c r="S263" i="6"/>
  <c r="Q263" i="6"/>
  <c r="O263" i="6"/>
  <c r="M263" i="6"/>
  <c r="K263" i="6"/>
  <c r="I263" i="6"/>
  <c r="G263" i="6"/>
  <c r="E263" i="6"/>
  <c r="AQ262" i="6"/>
  <c r="AO262" i="6"/>
  <c r="AM262" i="6"/>
  <c r="AK262" i="6"/>
  <c r="AI262" i="6"/>
  <c r="AG262" i="6"/>
  <c r="AE262" i="6"/>
  <c r="AC262" i="6"/>
  <c r="AA262" i="6"/>
  <c r="Y262" i="6"/>
  <c r="W262" i="6"/>
  <c r="U262" i="6"/>
  <c r="S262" i="6"/>
  <c r="Q262" i="6"/>
  <c r="O262" i="6"/>
  <c r="M262" i="6"/>
  <c r="K262" i="6"/>
  <c r="I262" i="6"/>
  <c r="G262" i="6"/>
  <c r="E262" i="6"/>
  <c r="AQ261" i="6"/>
  <c r="AO261" i="6"/>
  <c r="AM261" i="6"/>
  <c r="AK261" i="6"/>
  <c r="AI261" i="6"/>
  <c r="AG261" i="6"/>
  <c r="AE261" i="6"/>
  <c r="AC261" i="6"/>
  <c r="AA261" i="6"/>
  <c r="Y261" i="6"/>
  <c r="W261" i="6"/>
  <c r="U261" i="6"/>
  <c r="S261" i="6"/>
  <c r="Q261" i="6"/>
  <c r="O261" i="6"/>
  <c r="M261" i="6"/>
  <c r="K261" i="6"/>
  <c r="I261" i="6"/>
  <c r="G261" i="6"/>
  <c r="E261" i="6"/>
  <c r="AQ260" i="6"/>
  <c r="AO260" i="6"/>
  <c r="AM260" i="6"/>
  <c r="AK260" i="6"/>
  <c r="AI260" i="6"/>
  <c r="AG260" i="6"/>
  <c r="AE260" i="6"/>
  <c r="AC260" i="6"/>
  <c r="AA260" i="6"/>
  <c r="Y260" i="6"/>
  <c r="W260" i="6"/>
  <c r="U260" i="6"/>
  <c r="S260" i="6"/>
  <c r="Q260" i="6"/>
  <c r="O260" i="6"/>
  <c r="M260" i="6"/>
  <c r="K260" i="6"/>
  <c r="I260" i="6"/>
  <c r="G260" i="6"/>
  <c r="E260" i="6"/>
  <c r="AQ259" i="6"/>
  <c r="AO259" i="6"/>
  <c r="AM259" i="6"/>
  <c r="AK259" i="6"/>
  <c r="AI259" i="6"/>
  <c r="AG259" i="6"/>
  <c r="AE259" i="6"/>
  <c r="AC259" i="6"/>
  <c r="AA259" i="6"/>
  <c r="Y259" i="6"/>
  <c r="W259" i="6"/>
  <c r="U259" i="6"/>
  <c r="S259" i="6"/>
  <c r="Q259" i="6"/>
  <c r="O259" i="6"/>
  <c r="M259" i="6"/>
  <c r="K259" i="6"/>
  <c r="I259" i="6"/>
  <c r="G259" i="6"/>
  <c r="E259" i="6"/>
  <c r="AQ258" i="6"/>
  <c r="AO258" i="6"/>
  <c r="AM258" i="6"/>
  <c r="AK258" i="6"/>
  <c r="AI258" i="6"/>
  <c r="AG258" i="6"/>
  <c r="AE258" i="6"/>
  <c r="AC258" i="6"/>
  <c r="AA258" i="6"/>
  <c r="Y258" i="6"/>
  <c r="W258" i="6"/>
  <c r="U258" i="6"/>
  <c r="S258" i="6"/>
  <c r="Q258" i="6"/>
  <c r="O258" i="6"/>
  <c r="M258" i="6"/>
  <c r="K258" i="6"/>
  <c r="I258" i="6"/>
  <c r="G258" i="6"/>
  <c r="E258" i="6"/>
  <c r="AQ257" i="6"/>
  <c r="AO257" i="6"/>
  <c r="AM257" i="6"/>
  <c r="AK257" i="6"/>
  <c r="AI257" i="6"/>
  <c r="AG257" i="6"/>
  <c r="AE257" i="6"/>
  <c r="AC257" i="6"/>
  <c r="AA257" i="6"/>
  <c r="Y257" i="6"/>
  <c r="W257" i="6"/>
  <c r="U257" i="6"/>
  <c r="S257" i="6"/>
  <c r="Q257" i="6"/>
  <c r="O257" i="6"/>
  <c r="M257" i="6"/>
  <c r="K257" i="6"/>
  <c r="I257" i="6"/>
  <c r="G257" i="6"/>
  <c r="E257" i="6"/>
  <c r="AQ256" i="6"/>
  <c r="AO256" i="6"/>
  <c r="AM256" i="6"/>
  <c r="AK256" i="6"/>
  <c r="AI256" i="6"/>
  <c r="AG256" i="6"/>
  <c r="AE256" i="6"/>
  <c r="AC256" i="6"/>
  <c r="AA256" i="6"/>
  <c r="Y256" i="6"/>
  <c r="W256" i="6"/>
  <c r="U256" i="6"/>
  <c r="S256" i="6"/>
  <c r="Q256" i="6"/>
  <c r="O256" i="6"/>
  <c r="M256" i="6"/>
  <c r="K256" i="6"/>
  <c r="I256" i="6"/>
  <c r="G256" i="6"/>
  <c r="E256" i="6"/>
  <c r="AQ255" i="6"/>
  <c r="AO255" i="6"/>
  <c r="AM255" i="6"/>
  <c r="AK255" i="6"/>
  <c r="AI255" i="6"/>
  <c r="AG255" i="6"/>
  <c r="AE255" i="6"/>
  <c r="AC255" i="6"/>
  <c r="AA255" i="6"/>
  <c r="Y255" i="6"/>
  <c r="W255" i="6"/>
  <c r="U255" i="6"/>
  <c r="S255" i="6"/>
  <c r="Q255" i="6"/>
  <c r="O255" i="6"/>
  <c r="M255" i="6"/>
  <c r="K255" i="6"/>
  <c r="I255" i="6"/>
  <c r="G255" i="6"/>
  <c r="E255" i="6"/>
  <c r="AQ254" i="6"/>
  <c r="AO254" i="6"/>
  <c r="AM254" i="6"/>
  <c r="AK254" i="6"/>
  <c r="AI254" i="6"/>
  <c r="AG254" i="6"/>
  <c r="AE254" i="6"/>
  <c r="AC254" i="6"/>
  <c r="AA254" i="6"/>
  <c r="Y254" i="6"/>
  <c r="W254" i="6"/>
  <c r="U254" i="6"/>
  <c r="S254" i="6"/>
  <c r="Q254" i="6"/>
  <c r="O254" i="6"/>
  <c r="M254" i="6"/>
  <c r="K254" i="6"/>
  <c r="I254" i="6"/>
  <c r="G254" i="6"/>
  <c r="E254" i="6"/>
  <c r="AQ253" i="6"/>
  <c r="AO253" i="6"/>
  <c r="AM253" i="6"/>
  <c r="AK253" i="6"/>
  <c r="AI253" i="6"/>
  <c r="AG253" i="6"/>
  <c r="AE253" i="6"/>
  <c r="AC253" i="6"/>
  <c r="AA253" i="6"/>
  <c r="Y253" i="6"/>
  <c r="W253" i="6"/>
  <c r="U253" i="6"/>
  <c r="S253" i="6"/>
  <c r="Q253" i="6"/>
  <c r="O253" i="6"/>
  <c r="M253" i="6"/>
  <c r="K253" i="6"/>
  <c r="I253" i="6"/>
  <c r="G253" i="6"/>
  <c r="E253" i="6"/>
  <c r="AQ252" i="6"/>
  <c r="AO252" i="6"/>
  <c r="AM252" i="6"/>
  <c r="AK252" i="6"/>
  <c r="AI252" i="6"/>
  <c r="AG252" i="6"/>
  <c r="AE252" i="6"/>
  <c r="AC252" i="6"/>
  <c r="AA252" i="6"/>
  <c r="Y252" i="6"/>
  <c r="W252" i="6"/>
  <c r="U252" i="6"/>
  <c r="S252" i="6"/>
  <c r="Q252" i="6"/>
  <c r="O252" i="6"/>
  <c r="M252" i="6"/>
  <c r="K252" i="6"/>
  <c r="I252" i="6"/>
  <c r="G252" i="6"/>
  <c r="E252" i="6"/>
  <c r="AQ251" i="6"/>
  <c r="AO251" i="6"/>
  <c r="AM251" i="6"/>
  <c r="AK251" i="6"/>
  <c r="AI251" i="6"/>
  <c r="AG251" i="6"/>
  <c r="AE251" i="6"/>
  <c r="AC251" i="6"/>
  <c r="AA251" i="6"/>
  <c r="Y251" i="6"/>
  <c r="W251" i="6"/>
  <c r="U251" i="6"/>
  <c r="S251" i="6"/>
  <c r="Q251" i="6"/>
  <c r="O251" i="6"/>
  <c r="M251" i="6"/>
  <c r="K251" i="6"/>
  <c r="I251" i="6"/>
  <c r="G251" i="6"/>
  <c r="E251" i="6"/>
  <c r="AQ250" i="6"/>
  <c r="AO250" i="6"/>
  <c r="AM250" i="6"/>
  <c r="AK250" i="6"/>
  <c r="AI250" i="6"/>
  <c r="AG250" i="6"/>
  <c r="AE250" i="6"/>
  <c r="AC250" i="6"/>
  <c r="AA250" i="6"/>
  <c r="Y250" i="6"/>
  <c r="W250" i="6"/>
  <c r="U250" i="6"/>
  <c r="S250" i="6"/>
  <c r="Q250" i="6"/>
  <c r="O250" i="6"/>
  <c r="M250" i="6"/>
  <c r="K250" i="6"/>
  <c r="I250" i="6"/>
  <c r="G250" i="6"/>
  <c r="E250" i="6"/>
  <c r="AQ249" i="6"/>
  <c r="AO249" i="6"/>
  <c r="AM249" i="6"/>
  <c r="AK249" i="6"/>
  <c r="AI249" i="6"/>
  <c r="AG249" i="6"/>
  <c r="AE249" i="6"/>
  <c r="AC249" i="6"/>
  <c r="AA249" i="6"/>
  <c r="Y249" i="6"/>
  <c r="W249" i="6"/>
  <c r="U249" i="6"/>
  <c r="S249" i="6"/>
  <c r="Q249" i="6"/>
  <c r="O249" i="6"/>
  <c r="M249" i="6"/>
  <c r="K249" i="6"/>
  <c r="I249" i="6"/>
  <c r="G249" i="6"/>
  <c r="E249" i="6"/>
  <c r="AQ248" i="6"/>
  <c r="AO248" i="6"/>
  <c r="AM248" i="6"/>
  <c r="AK248" i="6"/>
  <c r="AI248" i="6"/>
  <c r="AG248" i="6"/>
  <c r="AE248" i="6"/>
  <c r="AC248" i="6"/>
  <c r="AA248" i="6"/>
  <c r="Y248" i="6"/>
  <c r="W248" i="6"/>
  <c r="U248" i="6"/>
  <c r="S248" i="6"/>
  <c r="Q248" i="6"/>
  <c r="O248" i="6"/>
  <c r="M248" i="6"/>
  <c r="K248" i="6"/>
  <c r="I248" i="6"/>
  <c r="G248" i="6"/>
  <c r="E248" i="6"/>
  <c r="AQ247" i="6"/>
  <c r="AO247" i="6"/>
  <c r="AM247" i="6"/>
  <c r="AK247" i="6"/>
  <c r="AI247" i="6"/>
  <c r="AG247" i="6"/>
  <c r="AE247" i="6"/>
  <c r="AC247" i="6"/>
  <c r="AA247" i="6"/>
  <c r="Y247" i="6"/>
  <c r="W247" i="6"/>
  <c r="U247" i="6"/>
  <c r="S247" i="6"/>
  <c r="Q247" i="6"/>
  <c r="O247" i="6"/>
  <c r="M247" i="6"/>
  <c r="K247" i="6"/>
  <c r="I247" i="6"/>
  <c r="G247" i="6"/>
  <c r="E247" i="6"/>
  <c r="AQ246" i="6"/>
  <c r="AO246" i="6"/>
  <c r="AM246" i="6"/>
  <c r="AK246" i="6"/>
  <c r="AI246" i="6"/>
  <c r="AG246" i="6"/>
  <c r="AE246" i="6"/>
  <c r="AC246" i="6"/>
  <c r="AA246" i="6"/>
  <c r="Y246" i="6"/>
  <c r="W246" i="6"/>
  <c r="U246" i="6"/>
  <c r="S246" i="6"/>
  <c r="Q246" i="6"/>
  <c r="O246" i="6"/>
  <c r="M246" i="6"/>
  <c r="K246" i="6"/>
  <c r="I246" i="6"/>
  <c r="G246" i="6"/>
  <c r="E246" i="6"/>
  <c r="AQ245" i="6"/>
  <c r="AO245" i="6"/>
  <c r="AM245" i="6"/>
  <c r="AK245" i="6"/>
  <c r="AI245" i="6"/>
  <c r="AG245" i="6"/>
  <c r="AE245" i="6"/>
  <c r="AC245" i="6"/>
  <c r="AA245" i="6"/>
  <c r="Y245" i="6"/>
  <c r="W245" i="6"/>
  <c r="U245" i="6"/>
  <c r="S245" i="6"/>
  <c r="Q245" i="6"/>
  <c r="O245" i="6"/>
  <c r="M245" i="6"/>
  <c r="K245" i="6"/>
  <c r="I245" i="6"/>
  <c r="G245" i="6"/>
  <c r="E245" i="6"/>
  <c r="AQ244" i="6"/>
  <c r="AO244" i="6"/>
  <c r="AM244" i="6"/>
  <c r="AK244" i="6"/>
  <c r="AI244" i="6"/>
  <c r="AG244" i="6"/>
  <c r="AE244" i="6"/>
  <c r="AC244" i="6"/>
  <c r="AA244" i="6"/>
  <c r="Y244" i="6"/>
  <c r="W244" i="6"/>
  <c r="U244" i="6"/>
  <c r="S244" i="6"/>
  <c r="Q244" i="6"/>
  <c r="O244" i="6"/>
  <c r="M244" i="6"/>
  <c r="K244" i="6"/>
  <c r="I244" i="6"/>
  <c r="G244" i="6"/>
  <c r="E244" i="6"/>
  <c r="AQ243" i="6"/>
  <c r="AO243" i="6"/>
  <c r="AM243" i="6"/>
  <c r="AK243" i="6"/>
  <c r="AI243" i="6"/>
  <c r="AG243" i="6"/>
  <c r="AE243" i="6"/>
  <c r="AC243" i="6"/>
  <c r="AA243" i="6"/>
  <c r="Y243" i="6"/>
  <c r="W243" i="6"/>
  <c r="U243" i="6"/>
  <c r="S243" i="6"/>
  <c r="Q243" i="6"/>
  <c r="O243" i="6"/>
  <c r="M243" i="6"/>
  <c r="K243" i="6"/>
  <c r="I243" i="6"/>
  <c r="G243" i="6"/>
  <c r="E243" i="6"/>
  <c r="AQ242" i="6"/>
  <c r="AO242" i="6"/>
  <c r="AM242" i="6"/>
  <c r="AK242" i="6"/>
  <c r="AI242" i="6"/>
  <c r="AG242" i="6"/>
  <c r="AE242" i="6"/>
  <c r="AC242" i="6"/>
  <c r="AA242" i="6"/>
  <c r="Y242" i="6"/>
  <c r="W242" i="6"/>
  <c r="U242" i="6"/>
  <c r="S242" i="6"/>
  <c r="Q242" i="6"/>
  <c r="O242" i="6"/>
  <c r="M242" i="6"/>
  <c r="K242" i="6"/>
  <c r="I242" i="6"/>
  <c r="G242" i="6"/>
  <c r="E242" i="6"/>
  <c r="AQ241" i="6"/>
  <c r="AO241" i="6"/>
  <c r="AM241" i="6"/>
  <c r="AK241" i="6"/>
  <c r="AI241" i="6"/>
  <c r="AG241" i="6"/>
  <c r="AE241" i="6"/>
  <c r="AC241" i="6"/>
  <c r="AA241" i="6"/>
  <c r="Y241" i="6"/>
  <c r="W241" i="6"/>
  <c r="U241" i="6"/>
  <c r="S241" i="6"/>
  <c r="Q241" i="6"/>
  <c r="O241" i="6"/>
  <c r="M241" i="6"/>
  <c r="K241" i="6"/>
  <c r="I241" i="6"/>
  <c r="G241" i="6"/>
  <c r="E241" i="6"/>
  <c r="AQ240" i="6"/>
  <c r="AO240" i="6"/>
  <c r="AM240" i="6"/>
  <c r="AK240" i="6"/>
  <c r="AI240" i="6"/>
  <c r="AG240" i="6"/>
  <c r="AE240" i="6"/>
  <c r="AC240" i="6"/>
  <c r="AA240" i="6"/>
  <c r="Y240" i="6"/>
  <c r="W240" i="6"/>
  <c r="U240" i="6"/>
  <c r="S240" i="6"/>
  <c r="Q240" i="6"/>
  <c r="O240" i="6"/>
  <c r="M240" i="6"/>
  <c r="K240" i="6"/>
  <c r="I240" i="6"/>
  <c r="G240" i="6"/>
  <c r="E240" i="6"/>
  <c r="AQ239" i="6"/>
  <c r="AO239" i="6"/>
  <c r="AM239" i="6"/>
  <c r="AK239" i="6"/>
  <c r="AI239" i="6"/>
  <c r="AG239" i="6"/>
  <c r="AE239" i="6"/>
  <c r="AC239" i="6"/>
  <c r="AA239" i="6"/>
  <c r="Y239" i="6"/>
  <c r="W239" i="6"/>
  <c r="U239" i="6"/>
  <c r="S239" i="6"/>
  <c r="Q239" i="6"/>
  <c r="O239" i="6"/>
  <c r="M239" i="6"/>
  <c r="K239" i="6"/>
  <c r="I239" i="6"/>
  <c r="G239" i="6"/>
  <c r="E239" i="6"/>
  <c r="AQ238" i="6"/>
  <c r="AO238" i="6"/>
  <c r="AM238" i="6"/>
  <c r="AK238" i="6"/>
  <c r="AI238" i="6"/>
  <c r="AG238" i="6"/>
  <c r="AE238" i="6"/>
  <c r="AC238" i="6"/>
  <c r="AA238" i="6"/>
  <c r="Y238" i="6"/>
  <c r="W238" i="6"/>
  <c r="U238" i="6"/>
  <c r="S238" i="6"/>
  <c r="Q238" i="6"/>
  <c r="O238" i="6"/>
  <c r="M238" i="6"/>
  <c r="K238" i="6"/>
  <c r="I238" i="6"/>
  <c r="G238" i="6"/>
  <c r="E238" i="6"/>
  <c r="AQ237" i="6"/>
  <c r="AO237" i="6"/>
  <c r="AM237" i="6"/>
  <c r="AK237" i="6"/>
  <c r="AI237" i="6"/>
  <c r="AG237" i="6"/>
  <c r="AE237" i="6"/>
  <c r="AC237" i="6"/>
  <c r="AA237" i="6"/>
  <c r="Y237" i="6"/>
  <c r="W237" i="6"/>
  <c r="U237" i="6"/>
  <c r="S237" i="6"/>
  <c r="Q237" i="6"/>
  <c r="O237" i="6"/>
  <c r="M237" i="6"/>
  <c r="K237" i="6"/>
  <c r="I237" i="6"/>
  <c r="G237" i="6"/>
  <c r="E237" i="6"/>
  <c r="AQ236" i="6"/>
  <c r="AO236" i="6"/>
  <c r="AM236" i="6"/>
  <c r="AK236" i="6"/>
  <c r="AI236" i="6"/>
  <c r="AG236" i="6"/>
  <c r="AE236" i="6"/>
  <c r="AC236" i="6"/>
  <c r="AA236" i="6"/>
  <c r="Y236" i="6"/>
  <c r="W236" i="6"/>
  <c r="U236" i="6"/>
  <c r="S236" i="6"/>
  <c r="Q236" i="6"/>
  <c r="O236" i="6"/>
  <c r="M236" i="6"/>
  <c r="K236" i="6"/>
  <c r="I236" i="6"/>
  <c r="G236" i="6"/>
  <c r="E236" i="6"/>
  <c r="AQ235" i="6"/>
  <c r="AO235" i="6"/>
  <c r="AM235" i="6"/>
  <c r="AK235" i="6"/>
  <c r="AI235" i="6"/>
  <c r="AG235" i="6"/>
  <c r="AE235" i="6"/>
  <c r="AC235" i="6"/>
  <c r="AA235" i="6"/>
  <c r="Y235" i="6"/>
  <c r="W235" i="6"/>
  <c r="U235" i="6"/>
  <c r="S235" i="6"/>
  <c r="Q235" i="6"/>
  <c r="O235" i="6"/>
  <c r="M235" i="6"/>
  <c r="K235" i="6"/>
  <c r="I235" i="6"/>
  <c r="G235" i="6"/>
  <c r="E235" i="6"/>
  <c r="AQ234" i="6"/>
  <c r="AO234" i="6"/>
  <c r="AM234" i="6"/>
  <c r="AK234" i="6"/>
  <c r="AI234" i="6"/>
  <c r="AG234" i="6"/>
  <c r="AE234" i="6"/>
  <c r="AC234" i="6"/>
  <c r="AA234" i="6"/>
  <c r="Y234" i="6"/>
  <c r="W234" i="6"/>
  <c r="U234" i="6"/>
  <c r="S234" i="6"/>
  <c r="Q234" i="6"/>
  <c r="O234" i="6"/>
  <c r="M234" i="6"/>
  <c r="K234" i="6"/>
  <c r="I234" i="6"/>
  <c r="G234" i="6"/>
  <c r="E234" i="6"/>
  <c r="AQ233" i="6"/>
  <c r="AO233" i="6"/>
  <c r="AM233" i="6"/>
  <c r="AK233" i="6"/>
  <c r="AI233" i="6"/>
  <c r="AG233" i="6"/>
  <c r="AE233" i="6"/>
  <c r="AC233" i="6"/>
  <c r="AA233" i="6"/>
  <c r="Y233" i="6"/>
  <c r="W233" i="6"/>
  <c r="U233" i="6"/>
  <c r="S233" i="6"/>
  <c r="Q233" i="6"/>
  <c r="O233" i="6"/>
  <c r="M233" i="6"/>
  <c r="K233" i="6"/>
  <c r="I233" i="6"/>
  <c r="G233" i="6"/>
  <c r="E233" i="6"/>
  <c r="AQ232" i="6"/>
  <c r="AO232" i="6"/>
  <c r="AM232" i="6"/>
  <c r="AK232" i="6"/>
  <c r="AI232" i="6"/>
  <c r="AG232" i="6"/>
  <c r="AE232" i="6"/>
  <c r="AC232" i="6"/>
  <c r="AA232" i="6"/>
  <c r="Y232" i="6"/>
  <c r="W232" i="6"/>
  <c r="U232" i="6"/>
  <c r="S232" i="6"/>
  <c r="Q232" i="6"/>
  <c r="O232" i="6"/>
  <c r="M232" i="6"/>
  <c r="K232" i="6"/>
  <c r="I232" i="6"/>
  <c r="G232" i="6"/>
  <c r="E232" i="6"/>
  <c r="AQ231" i="6"/>
  <c r="AO231" i="6"/>
  <c r="AM231" i="6"/>
  <c r="AK231" i="6"/>
  <c r="AI231" i="6"/>
  <c r="AG231" i="6"/>
  <c r="AE231" i="6"/>
  <c r="AC231" i="6"/>
  <c r="AA231" i="6"/>
  <c r="Y231" i="6"/>
  <c r="W231" i="6"/>
  <c r="U231" i="6"/>
  <c r="S231" i="6"/>
  <c r="Q231" i="6"/>
  <c r="O231" i="6"/>
  <c r="M231" i="6"/>
  <c r="K231" i="6"/>
  <c r="I231" i="6"/>
  <c r="G231" i="6"/>
  <c r="E231" i="6"/>
  <c r="AQ230" i="6"/>
  <c r="AO230" i="6"/>
  <c r="AM230" i="6"/>
  <c r="AK230" i="6"/>
  <c r="AI230" i="6"/>
  <c r="AG230" i="6"/>
  <c r="AE230" i="6"/>
  <c r="AC230" i="6"/>
  <c r="AA230" i="6"/>
  <c r="Y230" i="6"/>
  <c r="W230" i="6"/>
  <c r="U230" i="6"/>
  <c r="S230" i="6"/>
  <c r="Q230" i="6"/>
  <c r="O230" i="6"/>
  <c r="M230" i="6"/>
  <c r="K230" i="6"/>
  <c r="I230" i="6"/>
  <c r="G230" i="6"/>
  <c r="E230" i="6"/>
  <c r="AQ229" i="6"/>
  <c r="AO229" i="6"/>
  <c r="AM229" i="6"/>
  <c r="AK229" i="6"/>
  <c r="AI229" i="6"/>
  <c r="AG229" i="6"/>
  <c r="AE229" i="6"/>
  <c r="AC229" i="6"/>
  <c r="AA229" i="6"/>
  <c r="Y229" i="6"/>
  <c r="W229" i="6"/>
  <c r="U229" i="6"/>
  <c r="S229" i="6"/>
  <c r="Q229" i="6"/>
  <c r="O229" i="6"/>
  <c r="M229" i="6"/>
  <c r="K229" i="6"/>
  <c r="I229" i="6"/>
  <c r="G229" i="6"/>
  <c r="E229" i="6"/>
  <c r="AQ228" i="6"/>
  <c r="AO228" i="6"/>
  <c r="AM228" i="6"/>
  <c r="AK228" i="6"/>
  <c r="AI228" i="6"/>
  <c r="AG228" i="6"/>
  <c r="AE228" i="6"/>
  <c r="AC228" i="6"/>
  <c r="AA228" i="6"/>
  <c r="Y228" i="6"/>
  <c r="W228" i="6"/>
  <c r="U228" i="6"/>
  <c r="S228" i="6"/>
  <c r="Q228" i="6"/>
  <c r="O228" i="6"/>
  <c r="M228" i="6"/>
  <c r="K228" i="6"/>
  <c r="I228" i="6"/>
  <c r="G228" i="6"/>
  <c r="E228" i="6"/>
  <c r="AQ227" i="6"/>
  <c r="AO227" i="6"/>
  <c r="AM227" i="6"/>
  <c r="AK227" i="6"/>
  <c r="AI227" i="6"/>
  <c r="AG227" i="6"/>
  <c r="AE227" i="6"/>
  <c r="AC227" i="6"/>
  <c r="AA227" i="6"/>
  <c r="Y227" i="6"/>
  <c r="W227" i="6"/>
  <c r="U227" i="6"/>
  <c r="S227" i="6"/>
  <c r="Q227" i="6"/>
  <c r="O227" i="6"/>
  <c r="M227" i="6"/>
  <c r="K227" i="6"/>
  <c r="I227" i="6"/>
  <c r="G227" i="6"/>
  <c r="E227" i="6"/>
  <c r="AQ226" i="6"/>
  <c r="AO226" i="6"/>
  <c r="AM226" i="6"/>
  <c r="AK226" i="6"/>
  <c r="AI226" i="6"/>
  <c r="AG226" i="6"/>
  <c r="AE226" i="6"/>
  <c r="AC226" i="6"/>
  <c r="AA226" i="6"/>
  <c r="Y226" i="6"/>
  <c r="W226" i="6"/>
  <c r="U226" i="6"/>
  <c r="S226" i="6"/>
  <c r="Q226" i="6"/>
  <c r="O226" i="6"/>
  <c r="M226" i="6"/>
  <c r="K226" i="6"/>
  <c r="I226" i="6"/>
  <c r="G226" i="6"/>
  <c r="E226" i="6"/>
  <c r="AQ225" i="6"/>
  <c r="AO225" i="6"/>
  <c r="AM225" i="6"/>
  <c r="AK225" i="6"/>
  <c r="AI225" i="6"/>
  <c r="AG225" i="6"/>
  <c r="AE225" i="6"/>
  <c r="AC225" i="6"/>
  <c r="AA225" i="6"/>
  <c r="Y225" i="6"/>
  <c r="W225" i="6"/>
  <c r="U225" i="6"/>
  <c r="S225" i="6"/>
  <c r="Q225" i="6"/>
  <c r="O225" i="6"/>
  <c r="M225" i="6"/>
  <c r="K225" i="6"/>
  <c r="I225" i="6"/>
  <c r="G225" i="6"/>
  <c r="E225" i="6"/>
  <c r="AQ224" i="6"/>
  <c r="AO224" i="6"/>
  <c r="AM224" i="6"/>
  <c r="AK224" i="6"/>
  <c r="AI224" i="6"/>
  <c r="AG224" i="6"/>
  <c r="AE224" i="6"/>
  <c r="AC224" i="6"/>
  <c r="AA224" i="6"/>
  <c r="Y224" i="6"/>
  <c r="W224" i="6"/>
  <c r="U224" i="6"/>
  <c r="S224" i="6"/>
  <c r="Q224" i="6"/>
  <c r="O224" i="6"/>
  <c r="M224" i="6"/>
  <c r="K224" i="6"/>
  <c r="I224" i="6"/>
  <c r="G224" i="6"/>
  <c r="E224" i="6"/>
  <c r="AQ223" i="6"/>
  <c r="AO223" i="6"/>
  <c r="AM223" i="6"/>
  <c r="AK223" i="6"/>
  <c r="AI223" i="6"/>
  <c r="AG223" i="6"/>
  <c r="AE223" i="6"/>
  <c r="AC223" i="6"/>
  <c r="AA223" i="6"/>
  <c r="Y223" i="6"/>
  <c r="W223" i="6"/>
  <c r="U223" i="6"/>
  <c r="S223" i="6"/>
  <c r="Q223" i="6"/>
  <c r="O223" i="6"/>
  <c r="M223" i="6"/>
  <c r="K223" i="6"/>
  <c r="I223" i="6"/>
  <c r="G223" i="6"/>
  <c r="E223" i="6"/>
  <c r="AQ222" i="6"/>
  <c r="AO222" i="6"/>
  <c r="AM222" i="6"/>
  <c r="AK222" i="6"/>
  <c r="AI222" i="6"/>
  <c r="AG222" i="6"/>
  <c r="AE222" i="6"/>
  <c r="AC222" i="6"/>
  <c r="AA222" i="6"/>
  <c r="Y222" i="6"/>
  <c r="W222" i="6"/>
  <c r="U222" i="6"/>
  <c r="S222" i="6"/>
  <c r="Q222" i="6"/>
  <c r="O222" i="6"/>
  <c r="M222" i="6"/>
  <c r="K222" i="6"/>
  <c r="I222" i="6"/>
  <c r="G222" i="6"/>
  <c r="E222" i="6"/>
  <c r="AQ221" i="6"/>
  <c r="AO221" i="6"/>
  <c r="AM221" i="6"/>
  <c r="AK221" i="6"/>
  <c r="AI221" i="6"/>
  <c r="AG221" i="6"/>
  <c r="AE221" i="6"/>
  <c r="AC221" i="6"/>
  <c r="AA221" i="6"/>
  <c r="Y221" i="6"/>
  <c r="W221" i="6"/>
  <c r="U221" i="6"/>
  <c r="S221" i="6"/>
  <c r="Q221" i="6"/>
  <c r="O221" i="6"/>
  <c r="M221" i="6"/>
  <c r="K221" i="6"/>
  <c r="I221" i="6"/>
  <c r="G221" i="6"/>
  <c r="E221" i="6"/>
  <c r="AQ220" i="6"/>
  <c r="AO220" i="6"/>
  <c r="AM220" i="6"/>
  <c r="AK220" i="6"/>
  <c r="AI220" i="6"/>
  <c r="AG220" i="6"/>
  <c r="AE220" i="6"/>
  <c r="AC220" i="6"/>
  <c r="AA220" i="6"/>
  <c r="Y220" i="6"/>
  <c r="W220" i="6"/>
  <c r="U220" i="6"/>
  <c r="S220" i="6"/>
  <c r="Q220" i="6"/>
  <c r="O220" i="6"/>
  <c r="M220" i="6"/>
  <c r="K220" i="6"/>
  <c r="I220" i="6"/>
  <c r="G220" i="6"/>
  <c r="E220" i="6"/>
  <c r="AQ219" i="6"/>
  <c r="AO219" i="6"/>
  <c r="AM219" i="6"/>
  <c r="AK219" i="6"/>
  <c r="AI219" i="6"/>
  <c r="AG219" i="6"/>
  <c r="AE219" i="6"/>
  <c r="AC219" i="6"/>
  <c r="AA219" i="6"/>
  <c r="Y219" i="6"/>
  <c r="W219" i="6"/>
  <c r="U219" i="6"/>
  <c r="S219" i="6"/>
  <c r="Q219" i="6"/>
  <c r="O219" i="6"/>
  <c r="M219" i="6"/>
  <c r="K219" i="6"/>
  <c r="I219" i="6"/>
  <c r="G219" i="6"/>
  <c r="E219" i="6"/>
  <c r="AQ218" i="6"/>
  <c r="AO218" i="6"/>
  <c r="AM218" i="6"/>
  <c r="AK218" i="6"/>
  <c r="AI218" i="6"/>
  <c r="AG218" i="6"/>
  <c r="AE218" i="6"/>
  <c r="AC218" i="6"/>
  <c r="AA218" i="6"/>
  <c r="Y218" i="6"/>
  <c r="W218" i="6"/>
  <c r="U218" i="6"/>
  <c r="S218" i="6"/>
  <c r="Q218" i="6"/>
  <c r="O218" i="6"/>
  <c r="M218" i="6"/>
  <c r="K218" i="6"/>
  <c r="I218" i="6"/>
  <c r="G218" i="6"/>
  <c r="E218" i="6"/>
  <c r="AQ217" i="6"/>
  <c r="AO217" i="6"/>
  <c r="AM217" i="6"/>
  <c r="AK217" i="6"/>
  <c r="AI217" i="6"/>
  <c r="AG217" i="6"/>
  <c r="AE217" i="6"/>
  <c r="AC217" i="6"/>
  <c r="AA217" i="6"/>
  <c r="Y217" i="6"/>
  <c r="W217" i="6"/>
  <c r="U217" i="6"/>
  <c r="S217" i="6"/>
  <c r="Q217" i="6"/>
  <c r="O217" i="6"/>
  <c r="M217" i="6"/>
  <c r="K217" i="6"/>
  <c r="I217" i="6"/>
  <c r="G217" i="6"/>
  <c r="E217" i="6"/>
  <c r="AQ216" i="6"/>
  <c r="AO216" i="6"/>
  <c r="AM216" i="6"/>
  <c r="AK216" i="6"/>
  <c r="AI216" i="6"/>
  <c r="AG216" i="6"/>
  <c r="AE216" i="6"/>
  <c r="AC216" i="6"/>
  <c r="AA216" i="6"/>
  <c r="Y216" i="6"/>
  <c r="W216" i="6"/>
  <c r="U216" i="6"/>
  <c r="S216" i="6"/>
  <c r="Q216" i="6"/>
  <c r="O216" i="6"/>
  <c r="M216" i="6"/>
  <c r="K216" i="6"/>
  <c r="I216" i="6"/>
  <c r="G216" i="6"/>
  <c r="E216" i="6"/>
  <c r="AQ215" i="6"/>
  <c r="AO215" i="6"/>
  <c r="AM215" i="6"/>
  <c r="AK215" i="6"/>
  <c r="AI215" i="6"/>
  <c r="AG215" i="6"/>
  <c r="AE215" i="6"/>
  <c r="AC215" i="6"/>
  <c r="AA215" i="6"/>
  <c r="Y215" i="6"/>
  <c r="W215" i="6"/>
  <c r="U215" i="6"/>
  <c r="S215" i="6"/>
  <c r="Q215" i="6"/>
  <c r="O215" i="6"/>
  <c r="M215" i="6"/>
  <c r="K215" i="6"/>
  <c r="I215" i="6"/>
  <c r="G215" i="6"/>
  <c r="E215" i="6"/>
  <c r="AQ214" i="6"/>
  <c r="AO214" i="6"/>
  <c r="AM214" i="6"/>
  <c r="AK214" i="6"/>
  <c r="AI214" i="6"/>
  <c r="AG214" i="6"/>
  <c r="AE214" i="6"/>
  <c r="AC214" i="6"/>
  <c r="AA214" i="6"/>
  <c r="Y214" i="6"/>
  <c r="W214" i="6"/>
  <c r="U214" i="6"/>
  <c r="S214" i="6"/>
  <c r="Q214" i="6"/>
  <c r="O214" i="6"/>
  <c r="M214" i="6"/>
  <c r="K214" i="6"/>
  <c r="I214" i="6"/>
  <c r="G214" i="6"/>
  <c r="E214" i="6"/>
  <c r="AQ213" i="6"/>
  <c r="AO213" i="6"/>
  <c r="AM213" i="6"/>
  <c r="AK213" i="6"/>
  <c r="AI213" i="6"/>
  <c r="AG213" i="6"/>
  <c r="AE213" i="6"/>
  <c r="AC213" i="6"/>
  <c r="AA213" i="6"/>
  <c r="Y213" i="6"/>
  <c r="W213" i="6"/>
  <c r="U213" i="6"/>
  <c r="S213" i="6"/>
  <c r="Q213" i="6"/>
  <c r="O213" i="6"/>
  <c r="M213" i="6"/>
  <c r="K213" i="6"/>
  <c r="I213" i="6"/>
  <c r="G213" i="6"/>
  <c r="E213" i="6"/>
  <c r="AQ212" i="6"/>
  <c r="AO212" i="6"/>
  <c r="AM212" i="6"/>
  <c r="AK212" i="6"/>
  <c r="AI212" i="6"/>
  <c r="AG212" i="6"/>
  <c r="AE212" i="6"/>
  <c r="AC212" i="6"/>
  <c r="AA212" i="6"/>
  <c r="Y212" i="6"/>
  <c r="W212" i="6"/>
  <c r="U212" i="6"/>
  <c r="S212" i="6"/>
  <c r="Q212" i="6"/>
  <c r="O212" i="6"/>
  <c r="M212" i="6"/>
  <c r="K212" i="6"/>
  <c r="I212" i="6"/>
  <c r="G212" i="6"/>
  <c r="E212" i="6"/>
  <c r="AQ211" i="6"/>
  <c r="AO211" i="6"/>
  <c r="AM211" i="6"/>
  <c r="AK211" i="6"/>
  <c r="AI211" i="6"/>
  <c r="AG211" i="6"/>
  <c r="AE211" i="6"/>
  <c r="AC211" i="6"/>
  <c r="AA211" i="6"/>
  <c r="Y211" i="6"/>
  <c r="W211" i="6"/>
  <c r="U211" i="6"/>
  <c r="S211" i="6"/>
  <c r="Q211" i="6"/>
  <c r="O211" i="6"/>
  <c r="M211" i="6"/>
  <c r="K211" i="6"/>
  <c r="I211" i="6"/>
  <c r="G211" i="6"/>
  <c r="E211" i="6"/>
  <c r="AQ210" i="6"/>
  <c r="AO210" i="6"/>
  <c r="AM210" i="6"/>
  <c r="AK210" i="6"/>
  <c r="AI210" i="6"/>
  <c r="AG210" i="6"/>
  <c r="AE210" i="6"/>
  <c r="AC210" i="6"/>
  <c r="AA210" i="6"/>
  <c r="Y210" i="6"/>
  <c r="W210" i="6"/>
  <c r="U210" i="6"/>
  <c r="S210" i="6"/>
  <c r="Q210" i="6"/>
  <c r="O210" i="6"/>
  <c r="M210" i="6"/>
  <c r="K210" i="6"/>
  <c r="I210" i="6"/>
  <c r="G210" i="6"/>
  <c r="E210" i="6"/>
  <c r="AQ209" i="6"/>
  <c r="AO209" i="6"/>
  <c r="AM209" i="6"/>
  <c r="AK209" i="6"/>
  <c r="AI209" i="6"/>
  <c r="AG209" i="6"/>
  <c r="AE209" i="6"/>
  <c r="AC209" i="6"/>
  <c r="AA209" i="6"/>
  <c r="Y209" i="6"/>
  <c r="W209" i="6"/>
  <c r="U209" i="6"/>
  <c r="S209" i="6"/>
  <c r="Q209" i="6"/>
  <c r="O209" i="6"/>
  <c r="M209" i="6"/>
  <c r="K209" i="6"/>
  <c r="I209" i="6"/>
  <c r="G209" i="6"/>
  <c r="E209" i="6"/>
  <c r="AQ208" i="6"/>
  <c r="AO208" i="6"/>
  <c r="AM208" i="6"/>
  <c r="AK208" i="6"/>
  <c r="AI208" i="6"/>
  <c r="AG208" i="6"/>
  <c r="AE208" i="6"/>
  <c r="AC208" i="6"/>
  <c r="AA208" i="6"/>
  <c r="Y208" i="6"/>
  <c r="W208" i="6"/>
  <c r="U208" i="6"/>
  <c r="S208" i="6"/>
  <c r="Q208" i="6"/>
  <c r="O208" i="6"/>
  <c r="M208" i="6"/>
  <c r="K208" i="6"/>
  <c r="I208" i="6"/>
  <c r="G208" i="6"/>
  <c r="E208" i="6"/>
  <c r="AQ207" i="6"/>
  <c r="AO207" i="6"/>
  <c r="AM207" i="6"/>
  <c r="AK207" i="6"/>
  <c r="AI207" i="6"/>
  <c r="AG207" i="6"/>
  <c r="AE207" i="6"/>
  <c r="AC207" i="6"/>
  <c r="AA207" i="6"/>
  <c r="Y207" i="6"/>
  <c r="W207" i="6"/>
  <c r="U207" i="6"/>
  <c r="S207" i="6"/>
  <c r="Q207" i="6"/>
  <c r="O207" i="6"/>
  <c r="M207" i="6"/>
  <c r="K207" i="6"/>
  <c r="I207" i="6"/>
  <c r="G207" i="6"/>
  <c r="E207" i="6"/>
  <c r="AQ206" i="6"/>
  <c r="AO206" i="6"/>
  <c r="AM206" i="6"/>
  <c r="AK206" i="6"/>
  <c r="AI206" i="6"/>
  <c r="AG206" i="6"/>
  <c r="AE206" i="6"/>
  <c r="AC206" i="6"/>
  <c r="AA206" i="6"/>
  <c r="Y206" i="6"/>
  <c r="W206" i="6"/>
  <c r="U206" i="6"/>
  <c r="S206" i="6"/>
  <c r="Q206" i="6"/>
  <c r="O206" i="6"/>
  <c r="M206" i="6"/>
  <c r="K206" i="6"/>
  <c r="I206" i="6"/>
  <c r="G206" i="6"/>
  <c r="E206" i="6"/>
  <c r="AQ205" i="6"/>
  <c r="AO205" i="6"/>
  <c r="AM205" i="6"/>
  <c r="AK205" i="6"/>
  <c r="AI205" i="6"/>
  <c r="AG205" i="6"/>
  <c r="AE205" i="6"/>
  <c r="AC205" i="6"/>
  <c r="AA205" i="6"/>
  <c r="Y205" i="6"/>
  <c r="W205" i="6"/>
  <c r="U205" i="6"/>
  <c r="S205" i="6"/>
  <c r="Q205" i="6"/>
  <c r="O205" i="6"/>
  <c r="M205" i="6"/>
  <c r="K205" i="6"/>
  <c r="I205" i="6"/>
  <c r="G205" i="6"/>
  <c r="E205" i="6"/>
  <c r="AQ204" i="6"/>
  <c r="AO204" i="6"/>
  <c r="AM204" i="6"/>
  <c r="AK204" i="6"/>
  <c r="AI204" i="6"/>
  <c r="AG204" i="6"/>
  <c r="AE204" i="6"/>
  <c r="AC204" i="6"/>
  <c r="AA204" i="6"/>
  <c r="Y204" i="6"/>
  <c r="W204" i="6"/>
  <c r="U204" i="6"/>
  <c r="S204" i="6"/>
  <c r="Q204" i="6"/>
  <c r="O204" i="6"/>
  <c r="M204" i="6"/>
  <c r="K204" i="6"/>
  <c r="I204" i="6"/>
  <c r="G204" i="6"/>
  <c r="E204" i="6"/>
  <c r="AQ203" i="6"/>
  <c r="AO203" i="6"/>
  <c r="AM203" i="6"/>
  <c r="AK203" i="6"/>
  <c r="AI203" i="6"/>
  <c r="AG203" i="6"/>
  <c r="AE203" i="6"/>
  <c r="AC203" i="6"/>
  <c r="AA203" i="6"/>
  <c r="Y203" i="6"/>
  <c r="W203" i="6"/>
  <c r="U203" i="6"/>
  <c r="S203" i="6"/>
  <c r="Q203" i="6"/>
  <c r="O203" i="6"/>
  <c r="M203" i="6"/>
  <c r="K203" i="6"/>
  <c r="I203" i="6"/>
  <c r="G203" i="6"/>
  <c r="E203" i="6"/>
  <c r="AQ202" i="6"/>
  <c r="AO202" i="6"/>
  <c r="AM202" i="6"/>
  <c r="AK202" i="6"/>
  <c r="AI202" i="6"/>
  <c r="AG202" i="6"/>
  <c r="AE202" i="6"/>
  <c r="AC202" i="6"/>
  <c r="AA202" i="6"/>
  <c r="Y202" i="6"/>
  <c r="W202" i="6"/>
  <c r="U202" i="6"/>
  <c r="S202" i="6"/>
  <c r="Q202" i="6"/>
  <c r="O202" i="6"/>
  <c r="M202" i="6"/>
  <c r="K202" i="6"/>
  <c r="I202" i="6"/>
  <c r="G202" i="6"/>
  <c r="E202" i="6"/>
  <c r="AQ201" i="6"/>
  <c r="AO201" i="6"/>
  <c r="AM201" i="6"/>
  <c r="AK201" i="6"/>
  <c r="AI201" i="6"/>
  <c r="AG201" i="6"/>
  <c r="AE201" i="6"/>
  <c r="AC201" i="6"/>
  <c r="AA201" i="6"/>
  <c r="Y201" i="6"/>
  <c r="W201" i="6"/>
  <c r="U201" i="6"/>
  <c r="S201" i="6"/>
  <c r="Q201" i="6"/>
  <c r="O201" i="6"/>
  <c r="M201" i="6"/>
  <c r="K201" i="6"/>
  <c r="I201" i="6"/>
  <c r="G201" i="6"/>
  <c r="E201" i="6"/>
  <c r="AQ200" i="6"/>
  <c r="AO200" i="6"/>
  <c r="AM200" i="6"/>
  <c r="AK200" i="6"/>
  <c r="AI200" i="6"/>
  <c r="AG200" i="6"/>
  <c r="AE200" i="6"/>
  <c r="AC200" i="6"/>
  <c r="AA200" i="6"/>
  <c r="Y200" i="6"/>
  <c r="W200" i="6"/>
  <c r="U200" i="6"/>
  <c r="S200" i="6"/>
  <c r="Q200" i="6"/>
  <c r="O200" i="6"/>
  <c r="M200" i="6"/>
  <c r="K200" i="6"/>
  <c r="I200" i="6"/>
  <c r="G200" i="6"/>
  <c r="E200" i="6"/>
  <c r="AQ199" i="6"/>
  <c r="AO199" i="6"/>
  <c r="AM199" i="6"/>
  <c r="AK199" i="6"/>
  <c r="AI199" i="6"/>
  <c r="AG199" i="6"/>
  <c r="AE199" i="6"/>
  <c r="AC199" i="6"/>
  <c r="AA199" i="6"/>
  <c r="Y199" i="6"/>
  <c r="W199" i="6"/>
  <c r="U199" i="6"/>
  <c r="S199" i="6"/>
  <c r="Q199" i="6"/>
  <c r="O199" i="6"/>
  <c r="M199" i="6"/>
  <c r="K199" i="6"/>
  <c r="I199" i="6"/>
  <c r="G199" i="6"/>
  <c r="E199" i="6"/>
  <c r="AQ198" i="6"/>
  <c r="AO198" i="6"/>
  <c r="AM198" i="6"/>
  <c r="AK198" i="6"/>
  <c r="AI198" i="6"/>
  <c r="AG198" i="6"/>
  <c r="AE198" i="6"/>
  <c r="AC198" i="6"/>
  <c r="AA198" i="6"/>
  <c r="Y198" i="6"/>
  <c r="W198" i="6"/>
  <c r="U198" i="6"/>
  <c r="S198" i="6"/>
  <c r="Q198" i="6"/>
  <c r="O198" i="6"/>
  <c r="M198" i="6"/>
  <c r="K198" i="6"/>
  <c r="I198" i="6"/>
  <c r="G198" i="6"/>
  <c r="E198" i="6"/>
  <c r="AQ197" i="6"/>
  <c r="AO197" i="6"/>
  <c r="AM197" i="6"/>
  <c r="AK197" i="6"/>
  <c r="AI197" i="6"/>
  <c r="AG197" i="6"/>
  <c r="AE197" i="6"/>
  <c r="AC197" i="6"/>
  <c r="AA197" i="6"/>
  <c r="Y197" i="6"/>
  <c r="W197" i="6"/>
  <c r="U197" i="6"/>
  <c r="S197" i="6"/>
  <c r="Q197" i="6"/>
  <c r="O197" i="6"/>
  <c r="M197" i="6"/>
  <c r="K197" i="6"/>
  <c r="I197" i="6"/>
  <c r="G197" i="6"/>
  <c r="E197" i="6"/>
  <c r="AQ196" i="6"/>
  <c r="AO196" i="6"/>
  <c r="AM196" i="6"/>
  <c r="AK196" i="6"/>
  <c r="AI196" i="6"/>
  <c r="AG196" i="6"/>
  <c r="AE196" i="6"/>
  <c r="AC196" i="6"/>
  <c r="AA196" i="6"/>
  <c r="Y196" i="6"/>
  <c r="W196" i="6"/>
  <c r="U196" i="6"/>
  <c r="S196" i="6"/>
  <c r="Q196" i="6"/>
  <c r="O196" i="6"/>
  <c r="M196" i="6"/>
  <c r="K196" i="6"/>
  <c r="I196" i="6"/>
  <c r="G196" i="6"/>
  <c r="E196" i="6"/>
  <c r="AQ195" i="6"/>
  <c r="AO195" i="6"/>
  <c r="AM195" i="6"/>
  <c r="AK195" i="6"/>
  <c r="AI195" i="6"/>
  <c r="AG195" i="6"/>
  <c r="AE195" i="6"/>
  <c r="AC195" i="6"/>
  <c r="AA195" i="6"/>
  <c r="Y195" i="6"/>
  <c r="W195" i="6"/>
  <c r="U195" i="6"/>
  <c r="S195" i="6"/>
  <c r="Q195" i="6"/>
  <c r="O195" i="6"/>
  <c r="M195" i="6"/>
  <c r="K195" i="6"/>
  <c r="I195" i="6"/>
  <c r="G195" i="6"/>
  <c r="E195" i="6"/>
  <c r="AQ194" i="6"/>
  <c r="AO194" i="6"/>
  <c r="AM194" i="6"/>
  <c r="AK194" i="6"/>
  <c r="AI194" i="6"/>
  <c r="AG194" i="6"/>
  <c r="AE194" i="6"/>
  <c r="AC194" i="6"/>
  <c r="AA194" i="6"/>
  <c r="Y194" i="6"/>
  <c r="W194" i="6"/>
  <c r="U194" i="6"/>
  <c r="S194" i="6"/>
  <c r="Q194" i="6"/>
  <c r="O194" i="6"/>
  <c r="M194" i="6"/>
  <c r="K194" i="6"/>
  <c r="I194" i="6"/>
  <c r="G194" i="6"/>
  <c r="E194" i="6"/>
  <c r="AQ193" i="6"/>
  <c r="AO193" i="6"/>
  <c r="AM193" i="6"/>
  <c r="AK193" i="6"/>
  <c r="AI193" i="6"/>
  <c r="AG193" i="6"/>
  <c r="AE193" i="6"/>
  <c r="AC193" i="6"/>
  <c r="AA193" i="6"/>
  <c r="Y193" i="6"/>
  <c r="W193" i="6"/>
  <c r="U193" i="6"/>
  <c r="S193" i="6"/>
  <c r="Q193" i="6"/>
  <c r="O193" i="6"/>
  <c r="M193" i="6"/>
  <c r="K193" i="6"/>
  <c r="I193" i="6"/>
  <c r="G193" i="6"/>
  <c r="E193" i="6"/>
  <c r="AQ192" i="6"/>
  <c r="AO192" i="6"/>
  <c r="AM192" i="6"/>
  <c r="AK192" i="6"/>
  <c r="AI192" i="6"/>
  <c r="AG192" i="6"/>
  <c r="AE192" i="6"/>
  <c r="AC192" i="6"/>
  <c r="AA192" i="6"/>
  <c r="Y192" i="6"/>
  <c r="W192" i="6"/>
  <c r="U192" i="6"/>
  <c r="S192" i="6"/>
  <c r="Q192" i="6"/>
  <c r="O192" i="6"/>
  <c r="M192" i="6"/>
  <c r="K192" i="6"/>
  <c r="I192" i="6"/>
  <c r="G192" i="6"/>
  <c r="E192" i="6"/>
  <c r="AQ191" i="6"/>
  <c r="AO191" i="6"/>
  <c r="AM191" i="6"/>
  <c r="AK191" i="6"/>
  <c r="AI191" i="6"/>
  <c r="AG191" i="6"/>
  <c r="AE191" i="6"/>
  <c r="AC191" i="6"/>
  <c r="AA191" i="6"/>
  <c r="Y191" i="6"/>
  <c r="W191" i="6"/>
  <c r="U191" i="6"/>
  <c r="S191" i="6"/>
  <c r="Q191" i="6"/>
  <c r="O191" i="6"/>
  <c r="M191" i="6"/>
  <c r="K191" i="6"/>
  <c r="I191" i="6"/>
  <c r="G191" i="6"/>
  <c r="E191" i="6"/>
  <c r="AQ190" i="6"/>
  <c r="AO190" i="6"/>
  <c r="AM190" i="6"/>
  <c r="AK190" i="6"/>
  <c r="AI190" i="6"/>
  <c r="AG190" i="6"/>
  <c r="AE190" i="6"/>
  <c r="AC190" i="6"/>
  <c r="AA190" i="6"/>
  <c r="Y190" i="6"/>
  <c r="W190" i="6"/>
  <c r="U190" i="6"/>
  <c r="S190" i="6"/>
  <c r="Q190" i="6"/>
  <c r="O190" i="6"/>
  <c r="M190" i="6"/>
  <c r="K190" i="6"/>
  <c r="I190" i="6"/>
  <c r="G190" i="6"/>
  <c r="E190" i="6"/>
  <c r="AQ189" i="6"/>
  <c r="AO189" i="6"/>
  <c r="AM189" i="6"/>
  <c r="AK189" i="6"/>
  <c r="AI189" i="6"/>
  <c r="AG189" i="6"/>
  <c r="AE189" i="6"/>
  <c r="AC189" i="6"/>
  <c r="AA189" i="6"/>
  <c r="Y189" i="6"/>
  <c r="W189" i="6"/>
  <c r="U189" i="6"/>
  <c r="S189" i="6"/>
  <c r="Q189" i="6"/>
  <c r="O189" i="6"/>
  <c r="M189" i="6"/>
  <c r="K189" i="6"/>
  <c r="I189" i="6"/>
  <c r="G189" i="6"/>
  <c r="E189" i="6"/>
  <c r="AQ188" i="6"/>
  <c r="AO188" i="6"/>
  <c r="AM188" i="6"/>
  <c r="AK188" i="6"/>
  <c r="AI188" i="6"/>
  <c r="AG188" i="6"/>
  <c r="AE188" i="6"/>
  <c r="AC188" i="6"/>
  <c r="AA188" i="6"/>
  <c r="Y188" i="6"/>
  <c r="W188" i="6"/>
  <c r="U188" i="6"/>
  <c r="S188" i="6"/>
  <c r="Q188" i="6"/>
  <c r="O188" i="6"/>
  <c r="M188" i="6"/>
  <c r="K188" i="6"/>
  <c r="I188" i="6"/>
  <c r="G188" i="6"/>
  <c r="E188" i="6"/>
  <c r="AQ187" i="6"/>
  <c r="AO187" i="6"/>
  <c r="AM187" i="6"/>
  <c r="AK187" i="6"/>
  <c r="AI187" i="6"/>
  <c r="AG187" i="6"/>
  <c r="AE187" i="6"/>
  <c r="AC187" i="6"/>
  <c r="AA187" i="6"/>
  <c r="Y187" i="6"/>
  <c r="W187" i="6"/>
  <c r="U187" i="6"/>
  <c r="S187" i="6"/>
  <c r="Q187" i="6"/>
  <c r="O187" i="6"/>
  <c r="M187" i="6"/>
  <c r="K187" i="6"/>
  <c r="I187" i="6"/>
  <c r="G187" i="6"/>
  <c r="E187" i="6"/>
  <c r="AQ186" i="6"/>
  <c r="AO186" i="6"/>
  <c r="AM186" i="6"/>
  <c r="AK186" i="6"/>
  <c r="AI186" i="6"/>
  <c r="AG186" i="6"/>
  <c r="AE186" i="6"/>
  <c r="AC186" i="6"/>
  <c r="AA186" i="6"/>
  <c r="Y186" i="6"/>
  <c r="W186" i="6"/>
  <c r="U186" i="6"/>
  <c r="S186" i="6"/>
  <c r="Q186" i="6"/>
  <c r="O186" i="6"/>
  <c r="M186" i="6"/>
  <c r="K186" i="6"/>
  <c r="I186" i="6"/>
  <c r="G186" i="6"/>
  <c r="E186" i="6"/>
  <c r="AQ185" i="6"/>
  <c r="AO185" i="6"/>
  <c r="AM185" i="6"/>
  <c r="AK185" i="6"/>
  <c r="AI185" i="6"/>
  <c r="AG185" i="6"/>
  <c r="AE185" i="6"/>
  <c r="AC185" i="6"/>
  <c r="AA185" i="6"/>
  <c r="Y185" i="6"/>
  <c r="W185" i="6"/>
  <c r="U185" i="6"/>
  <c r="S185" i="6"/>
  <c r="Q185" i="6"/>
  <c r="O185" i="6"/>
  <c r="M185" i="6"/>
  <c r="K185" i="6"/>
  <c r="I185" i="6"/>
  <c r="G185" i="6"/>
  <c r="E185" i="6"/>
  <c r="AQ184" i="6"/>
  <c r="AO184" i="6"/>
  <c r="AM184" i="6"/>
  <c r="AK184" i="6"/>
  <c r="AI184" i="6"/>
  <c r="AG184" i="6"/>
  <c r="AE184" i="6"/>
  <c r="AC184" i="6"/>
  <c r="AA184" i="6"/>
  <c r="Y184" i="6"/>
  <c r="W184" i="6"/>
  <c r="U184" i="6"/>
  <c r="S184" i="6"/>
  <c r="Q184" i="6"/>
  <c r="O184" i="6"/>
  <c r="M184" i="6"/>
  <c r="K184" i="6"/>
  <c r="I184" i="6"/>
  <c r="G184" i="6"/>
  <c r="E184" i="6"/>
  <c r="AQ183" i="6"/>
  <c r="AO183" i="6"/>
  <c r="AM183" i="6"/>
  <c r="AK183" i="6"/>
  <c r="AI183" i="6"/>
  <c r="AG183" i="6"/>
  <c r="AE183" i="6"/>
  <c r="AC183" i="6"/>
  <c r="AA183" i="6"/>
  <c r="Y183" i="6"/>
  <c r="W183" i="6"/>
  <c r="U183" i="6"/>
  <c r="S183" i="6"/>
  <c r="Q183" i="6"/>
  <c r="O183" i="6"/>
  <c r="M183" i="6"/>
  <c r="K183" i="6"/>
  <c r="I183" i="6"/>
  <c r="G183" i="6"/>
  <c r="E183" i="6"/>
  <c r="AQ182" i="6"/>
  <c r="AO182" i="6"/>
  <c r="AM182" i="6"/>
  <c r="AK182" i="6"/>
  <c r="AI182" i="6"/>
  <c r="AG182" i="6"/>
  <c r="AE182" i="6"/>
  <c r="AC182" i="6"/>
  <c r="AA182" i="6"/>
  <c r="Y182" i="6"/>
  <c r="W182" i="6"/>
  <c r="U182" i="6"/>
  <c r="S182" i="6"/>
  <c r="Q182" i="6"/>
  <c r="O182" i="6"/>
  <c r="M182" i="6"/>
  <c r="K182" i="6"/>
  <c r="I182" i="6"/>
  <c r="G182" i="6"/>
  <c r="E182" i="6"/>
  <c r="AQ181" i="6"/>
  <c r="AO181" i="6"/>
  <c r="AM181" i="6"/>
  <c r="AK181" i="6"/>
  <c r="AI181" i="6"/>
  <c r="AG181" i="6"/>
  <c r="AE181" i="6"/>
  <c r="AC181" i="6"/>
  <c r="AA181" i="6"/>
  <c r="Y181" i="6"/>
  <c r="W181" i="6"/>
  <c r="U181" i="6"/>
  <c r="S181" i="6"/>
  <c r="Q181" i="6"/>
  <c r="O181" i="6"/>
  <c r="M181" i="6"/>
  <c r="K181" i="6"/>
  <c r="I181" i="6"/>
  <c r="G181" i="6"/>
  <c r="E181" i="6"/>
  <c r="AQ180" i="6"/>
  <c r="AO180" i="6"/>
  <c r="AM180" i="6"/>
  <c r="AK180" i="6"/>
  <c r="AI180" i="6"/>
  <c r="AG180" i="6"/>
  <c r="AE180" i="6"/>
  <c r="AC180" i="6"/>
  <c r="AA180" i="6"/>
  <c r="Y180" i="6"/>
  <c r="W180" i="6"/>
  <c r="U180" i="6"/>
  <c r="S180" i="6"/>
  <c r="Q180" i="6"/>
  <c r="O180" i="6"/>
  <c r="M180" i="6"/>
  <c r="K180" i="6"/>
  <c r="I180" i="6"/>
  <c r="G180" i="6"/>
  <c r="E180" i="6"/>
  <c r="AQ179" i="6"/>
  <c r="AO179" i="6"/>
  <c r="AM179" i="6"/>
  <c r="AK179" i="6"/>
  <c r="AI179" i="6"/>
  <c r="AG179" i="6"/>
  <c r="AE179" i="6"/>
  <c r="AC179" i="6"/>
  <c r="AA179" i="6"/>
  <c r="Y179" i="6"/>
  <c r="W179" i="6"/>
  <c r="U179" i="6"/>
  <c r="S179" i="6"/>
  <c r="Q179" i="6"/>
  <c r="O179" i="6"/>
  <c r="M179" i="6"/>
  <c r="K179" i="6"/>
  <c r="I179" i="6"/>
  <c r="G179" i="6"/>
  <c r="E179" i="6"/>
  <c r="AQ178" i="6"/>
  <c r="AO178" i="6"/>
  <c r="AM178" i="6"/>
  <c r="AK178" i="6"/>
  <c r="AI178" i="6"/>
  <c r="AG178" i="6"/>
  <c r="AE178" i="6"/>
  <c r="AC178" i="6"/>
  <c r="AA178" i="6"/>
  <c r="Y178" i="6"/>
  <c r="W178" i="6"/>
  <c r="U178" i="6"/>
  <c r="S178" i="6"/>
  <c r="Q178" i="6"/>
  <c r="O178" i="6"/>
  <c r="M178" i="6"/>
  <c r="K178" i="6"/>
  <c r="I178" i="6"/>
  <c r="G178" i="6"/>
  <c r="E178" i="6"/>
  <c r="AQ177" i="6"/>
  <c r="AO177" i="6"/>
  <c r="AM177" i="6"/>
  <c r="AK177" i="6"/>
  <c r="AI177" i="6"/>
  <c r="AG177" i="6"/>
  <c r="AE177" i="6"/>
  <c r="AC177" i="6"/>
  <c r="AA177" i="6"/>
  <c r="Y177" i="6"/>
  <c r="W177" i="6"/>
  <c r="U177" i="6"/>
  <c r="S177" i="6"/>
  <c r="Q177" i="6"/>
  <c r="O177" i="6"/>
  <c r="M177" i="6"/>
  <c r="K177" i="6"/>
  <c r="I177" i="6"/>
  <c r="G177" i="6"/>
  <c r="E177" i="6"/>
  <c r="AQ176" i="6"/>
  <c r="AO176" i="6"/>
  <c r="AM176" i="6"/>
  <c r="AK176" i="6"/>
  <c r="AI176" i="6"/>
  <c r="AG176" i="6"/>
  <c r="AE176" i="6"/>
  <c r="AC176" i="6"/>
  <c r="AA176" i="6"/>
  <c r="Y176" i="6"/>
  <c r="W176" i="6"/>
  <c r="U176" i="6"/>
  <c r="S176" i="6"/>
  <c r="Q176" i="6"/>
  <c r="O176" i="6"/>
  <c r="M176" i="6"/>
  <c r="K176" i="6"/>
  <c r="I176" i="6"/>
  <c r="G176" i="6"/>
  <c r="E176" i="6"/>
  <c r="AQ175" i="6"/>
  <c r="AO175" i="6"/>
  <c r="AM175" i="6"/>
  <c r="AK175" i="6"/>
  <c r="AI175" i="6"/>
  <c r="AG175" i="6"/>
  <c r="AE175" i="6"/>
  <c r="AC175" i="6"/>
  <c r="AA175" i="6"/>
  <c r="Y175" i="6"/>
  <c r="W175" i="6"/>
  <c r="U175" i="6"/>
  <c r="S175" i="6"/>
  <c r="Q175" i="6"/>
  <c r="O175" i="6"/>
  <c r="M175" i="6"/>
  <c r="K175" i="6"/>
  <c r="I175" i="6"/>
  <c r="G175" i="6"/>
  <c r="E175" i="6"/>
  <c r="AQ174" i="6"/>
  <c r="AO174" i="6"/>
  <c r="AM174" i="6"/>
  <c r="AK174" i="6"/>
  <c r="AI174" i="6"/>
  <c r="AG174" i="6"/>
  <c r="AE174" i="6"/>
  <c r="AC174" i="6"/>
  <c r="AA174" i="6"/>
  <c r="Y174" i="6"/>
  <c r="W174" i="6"/>
  <c r="U174" i="6"/>
  <c r="S174" i="6"/>
  <c r="Q174" i="6"/>
  <c r="O174" i="6"/>
  <c r="M174" i="6"/>
  <c r="K174" i="6"/>
  <c r="I174" i="6"/>
  <c r="G174" i="6"/>
  <c r="E174" i="6"/>
  <c r="AQ173" i="6"/>
  <c r="AO173" i="6"/>
  <c r="AM173" i="6"/>
  <c r="AK173" i="6"/>
  <c r="AI173" i="6"/>
  <c r="AG173" i="6"/>
  <c r="AE173" i="6"/>
  <c r="AC173" i="6"/>
  <c r="AA173" i="6"/>
  <c r="Y173" i="6"/>
  <c r="W173" i="6"/>
  <c r="U173" i="6"/>
  <c r="S173" i="6"/>
  <c r="Q173" i="6"/>
  <c r="O173" i="6"/>
  <c r="M173" i="6"/>
  <c r="K173" i="6"/>
  <c r="I173" i="6"/>
  <c r="G173" i="6"/>
  <c r="E173" i="6"/>
  <c r="AQ172" i="6"/>
  <c r="AO172" i="6"/>
  <c r="AM172" i="6"/>
  <c r="AK172" i="6"/>
  <c r="AI172" i="6"/>
  <c r="AG172" i="6"/>
  <c r="AE172" i="6"/>
  <c r="AC172" i="6"/>
  <c r="AA172" i="6"/>
  <c r="Y172" i="6"/>
  <c r="W172" i="6"/>
  <c r="U172" i="6"/>
  <c r="S172" i="6"/>
  <c r="Q172" i="6"/>
  <c r="O172" i="6"/>
  <c r="M172" i="6"/>
  <c r="K172" i="6"/>
  <c r="I172" i="6"/>
  <c r="G172" i="6"/>
  <c r="E172" i="6"/>
  <c r="AQ171" i="6"/>
  <c r="AO171" i="6"/>
  <c r="AM171" i="6"/>
  <c r="AK171" i="6"/>
  <c r="AI171" i="6"/>
  <c r="AG171" i="6"/>
  <c r="AE171" i="6"/>
  <c r="AC171" i="6"/>
  <c r="AA171" i="6"/>
  <c r="Y171" i="6"/>
  <c r="W171" i="6"/>
  <c r="U171" i="6"/>
  <c r="S171" i="6"/>
  <c r="Q171" i="6"/>
  <c r="O171" i="6"/>
  <c r="M171" i="6"/>
  <c r="K171" i="6"/>
  <c r="I171" i="6"/>
  <c r="G171" i="6"/>
  <c r="E171" i="6"/>
  <c r="AQ170" i="6"/>
  <c r="AO170" i="6"/>
  <c r="AM170" i="6"/>
  <c r="AK170" i="6"/>
  <c r="AI170" i="6"/>
  <c r="AG170" i="6"/>
  <c r="AE170" i="6"/>
  <c r="AC170" i="6"/>
  <c r="AA170" i="6"/>
  <c r="Y170" i="6"/>
  <c r="W170" i="6"/>
  <c r="U170" i="6"/>
  <c r="S170" i="6"/>
  <c r="Q170" i="6"/>
  <c r="O170" i="6"/>
  <c r="M170" i="6"/>
  <c r="K170" i="6"/>
  <c r="I170" i="6"/>
  <c r="G170" i="6"/>
  <c r="E170" i="6"/>
  <c r="AQ169" i="6"/>
  <c r="AO169" i="6"/>
  <c r="AM169" i="6"/>
  <c r="AK169" i="6"/>
  <c r="AI169" i="6"/>
  <c r="AG169" i="6"/>
  <c r="AE169" i="6"/>
  <c r="AC169" i="6"/>
  <c r="AA169" i="6"/>
  <c r="Y169" i="6"/>
  <c r="W169" i="6"/>
  <c r="U169" i="6"/>
  <c r="S169" i="6"/>
  <c r="Q169" i="6"/>
  <c r="O169" i="6"/>
  <c r="M169" i="6"/>
  <c r="K169" i="6"/>
  <c r="I169" i="6"/>
  <c r="G169" i="6"/>
  <c r="E169" i="6"/>
  <c r="AQ168" i="6"/>
  <c r="AO168" i="6"/>
  <c r="AM168" i="6"/>
  <c r="AK168" i="6"/>
  <c r="AI168" i="6"/>
  <c r="AG168" i="6"/>
  <c r="AE168" i="6"/>
  <c r="AC168" i="6"/>
  <c r="AA168" i="6"/>
  <c r="Y168" i="6"/>
  <c r="W168" i="6"/>
  <c r="U168" i="6"/>
  <c r="S168" i="6"/>
  <c r="Q168" i="6"/>
  <c r="O168" i="6"/>
  <c r="M168" i="6"/>
  <c r="K168" i="6"/>
  <c r="I168" i="6"/>
  <c r="G168" i="6"/>
  <c r="E168" i="6"/>
  <c r="AQ167" i="6"/>
  <c r="AO167" i="6"/>
  <c r="AM167" i="6"/>
  <c r="AK167" i="6"/>
  <c r="AI167" i="6"/>
  <c r="AG167" i="6"/>
  <c r="AE167" i="6"/>
  <c r="AC167" i="6"/>
  <c r="AA167" i="6"/>
  <c r="Y167" i="6"/>
  <c r="W167" i="6"/>
  <c r="U167" i="6"/>
  <c r="S167" i="6"/>
  <c r="Q167" i="6"/>
  <c r="O167" i="6"/>
  <c r="M167" i="6"/>
  <c r="K167" i="6"/>
  <c r="I167" i="6"/>
  <c r="G167" i="6"/>
  <c r="E167" i="6"/>
  <c r="AQ166" i="6"/>
  <c r="AO166" i="6"/>
  <c r="AM166" i="6"/>
  <c r="AK166" i="6"/>
  <c r="AI166" i="6"/>
  <c r="AG166" i="6"/>
  <c r="AE166" i="6"/>
  <c r="AC166" i="6"/>
  <c r="AA166" i="6"/>
  <c r="Y166" i="6"/>
  <c r="W166" i="6"/>
  <c r="U166" i="6"/>
  <c r="S166" i="6"/>
  <c r="Q166" i="6"/>
  <c r="O166" i="6"/>
  <c r="M166" i="6"/>
  <c r="K166" i="6"/>
  <c r="I166" i="6"/>
  <c r="G166" i="6"/>
  <c r="E166" i="6"/>
  <c r="AQ165" i="6"/>
  <c r="AO165" i="6"/>
  <c r="AM165" i="6"/>
  <c r="AK165" i="6"/>
  <c r="AI165" i="6"/>
  <c r="AG165" i="6"/>
  <c r="AE165" i="6"/>
  <c r="AC165" i="6"/>
  <c r="AA165" i="6"/>
  <c r="Y165" i="6"/>
  <c r="W165" i="6"/>
  <c r="U165" i="6"/>
  <c r="S165" i="6"/>
  <c r="Q165" i="6"/>
  <c r="O165" i="6"/>
  <c r="M165" i="6"/>
  <c r="K165" i="6"/>
  <c r="I165" i="6"/>
  <c r="G165" i="6"/>
  <c r="E165" i="6"/>
  <c r="AQ164" i="6"/>
  <c r="AO164" i="6"/>
  <c r="AM164" i="6"/>
  <c r="AK164" i="6"/>
  <c r="AI164" i="6"/>
  <c r="AG164" i="6"/>
  <c r="AE164" i="6"/>
  <c r="AC164" i="6"/>
  <c r="AA164" i="6"/>
  <c r="Y164" i="6"/>
  <c r="W164" i="6"/>
  <c r="U164" i="6"/>
  <c r="S164" i="6"/>
  <c r="Q164" i="6"/>
  <c r="O164" i="6"/>
  <c r="M164" i="6"/>
  <c r="K164" i="6"/>
  <c r="I164" i="6"/>
  <c r="G164" i="6"/>
  <c r="E164" i="6"/>
  <c r="AQ163" i="6"/>
  <c r="AO163" i="6"/>
  <c r="AM163" i="6"/>
  <c r="AK163" i="6"/>
  <c r="AI163" i="6"/>
  <c r="AG163" i="6"/>
  <c r="AE163" i="6"/>
  <c r="AC163" i="6"/>
  <c r="AA163" i="6"/>
  <c r="Y163" i="6"/>
  <c r="W163" i="6"/>
  <c r="U163" i="6"/>
  <c r="S163" i="6"/>
  <c r="Q163" i="6"/>
  <c r="O163" i="6"/>
  <c r="M163" i="6"/>
  <c r="K163" i="6"/>
  <c r="I163" i="6"/>
  <c r="G163" i="6"/>
  <c r="E163" i="6"/>
  <c r="AQ162" i="6"/>
  <c r="AO162" i="6"/>
  <c r="AM162" i="6"/>
  <c r="AK162" i="6"/>
  <c r="AI162" i="6"/>
  <c r="AG162" i="6"/>
  <c r="AE162" i="6"/>
  <c r="AC162" i="6"/>
  <c r="AA162" i="6"/>
  <c r="Y162" i="6"/>
  <c r="W162" i="6"/>
  <c r="U162" i="6"/>
  <c r="S162" i="6"/>
  <c r="Q162" i="6"/>
  <c r="O162" i="6"/>
  <c r="M162" i="6"/>
  <c r="K162" i="6"/>
  <c r="I162" i="6"/>
  <c r="G162" i="6"/>
  <c r="E162" i="6"/>
  <c r="AQ161" i="6"/>
  <c r="AO161" i="6"/>
  <c r="AM161" i="6"/>
  <c r="AK161" i="6"/>
  <c r="AI161" i="6"/>
  <c r="AG161" i="6"/>
  <c r="AE161" i="6"/>
  <c r="AC161" i="6"/>
  <c r="AA161" i="6"/>
  <c r="Y161" i="6"/>
  <c r="W161" i="6"/>
  <c r="U161" i="6"/>
  <c r="S161" i="6"/>
  <c r="Q161" i="6"/>
  <c r="O161" i="6"/>
  <c r="M161" i="6"/>
  <c r="K161" i="6"/>
  <c r="I161" i="6"/>
  <c r="G161" i="6"/>
  <c r="E161" i="6"/>
  <c r="AQ160" i="6"/>
  <c r="AO160" i="6"/>
  <c r="AM160" i="6"/>
  <c r="AK160" i="6"/>
  <c r="AI160" i="6"/>
  <c r="AG160" i="6"/>
  <c r="AE160" i="6"/>
  <c r="AC160" i="6"/>
  <c r="AA160" i="6"/>
  <c r="Y160" i="6"/>
  <c r="W160" i="6"/>
  <c r="U160" i="6"/>
  <c r="S160" i="6"/>
  <c r="Q160" i="6"/>
  <c r="O160" i="6"/>
  <c r="M160" i="6"/>
  <c r="K160" i="6"/>
  <c r="I160" i="6"/>
  <c r="G160" i="6"/>
  <c r="E160" i="6"/>
  <c r="AQ159" i="6"/>
  <c r="AO159" i="6"/>
  <c r="AM159" i="6"/>
  <c r="AK159" i="6"/>
  <c r="AI159" i="6"/>
  <c r="AG159" i="6"/>
  <c r="AE159" i="6"/>
  <c r="AC159" i="6"/>
  <c r="AA159" i="6"/>
  <c r="Y159" i="6"/>
  <c r="W159" i="6"/>
  <c r="U159" i="6"/>
  <c r="S159" i="6"/>
  <c r="Q159" i="6"/>
  <c r="O159" i="6"/>
  <c r="M159" i="6"/>
  <c r="K159" i="6"/>
  <c r="I159" i="6"/>
  <c r="G159" i="6"/>
  <c r="E159" i="6"/>
  <c r="AQ158" i="6"/>
  <c r="AO158" i="6"/>
  <c r="AM158" i="6"/>
  <c r="AK158" i="6"/>
  <c r="AI158" i="6"/>
  <c r="AG158" i="6"/>
  <c r="AE158" i="6"/>
  <c r="AC158" i="6"/>
  <c r="AA158" i="6"/>
  <c r="Y158" i="6"/>
  <c r="W158" i="6"/>
  <c r="U158" i="6"/>
  <c r="S158" i="6"/>
  <c r="Q158" i="6"/>
  <c r="O158" i="6"/>
  <c r="M158" i="6"/>
  <c r="K158" i="6"/>
  <c r="I158" i="6"/>
  <c r="G158" i="6"/>
  <c r="E158" i="6"/>
  <c r="AQ157" i="6"/>
  <c r="AO157" i="6"/>
  <c r="AM157" i="6"/>
  <c r="AK157" i="6"/>
  <c r="AI157" i="6"/>
  <c r="AG157" i="6"/>
  <c r="AE157" i="6"/>
  <c r="AC157" i="6"/>
  <c r="AA157" i="6"/>
  <c r="Y157" i="6"/>
  <c r="W157" i="6"/>
  <c r="U157" i="6"/>
  <c r="S157" i="6"/>
  <c r="Q157" i="6"/>
  <c r="O157" i="6"/>
  <c r="M157" i="6"/>
  <c r="K157" i="6"/>
  <c r="I157" i="6"/>
  <c r="G157" i="6"/>
  <c r="E157" i="6"/>
  <c r="AQ156" i="6"/>
  <c r="AO156" i="6"/>
  <c r="AM156" i="6"/>
  <c r="AK156" i="6"/>
  <c r="AI156" i="6"/>
  <c r="AG156" i="6"/>
  <c r="AE156" i="6"/>
  <c r="AC156" i="6"/>
  <c r="AA156" i="6"/>
  <c r="Y156" i="6"/>
  <c r="W156" i="6"/>
  <c r="U156" i="6"/>
  <c r="S156" i="6"/>
  <c r="Q156" i="6"/>
  <c r="O156" i="6"/>
  <c r="M156" i="6"/>
  <c r="K156" i="6"/>
  <c r="I156" i="6"/>
  <c r="G156" i="6"/>
  <c r="E156" i="6"/>
  <c r="AQ155" i="6"/>
  <c r="AO155" i="6"/>
  <c r="AM155" i="6"/>
  <c r="AK155" i="6"/>
  <c r="AI155" i="6"/>
  <c r="AG155" i="6"/>
  <c r="AE155" i="6"/>
  <c r="AC155" i="6"/>
  <c r="AA155" i="6"/>
  <c r="Y155" i="6"/>
  <c r="W155" i="6"/>
  <c r="U155" i="6"/>
  <c r="S155" i="6"/>
  <c r="Q155" i="6"/>
  <c r="O155" i="6"/>
  <c r="M155" i="6"/>
  <c r="K155" i="6"/>
  <c r="I155" i="6"/>
  <c r="G155" i="6"/>
  <c r="E155" i="6"/>
  <c r="AQ154" i="6"/>
  <c r="AO154" i="6"/>
  <c r="AM154" i="6"/>
  <c r="AK154" i="6"/>
  <c r="AI154" i="6"/>
  <c r="AG154" i="6"/>
  <c r="AE154" i="6"/>
  <c r="AC154" i="6"/>
  <c r="AA154" i="6"/>
  <c r="Y154" i="6"/>
  <c r="W154" i="6"/>
  <c r="U154" i="6"/>
  <c r="S154" i="6"/>
  <c r="Q154" i="6"/>
  <c r="O154" i="6"/>
  <c r="M154" i="6"/>
  <c r="K154" i="6"/>
  <c r="I154" i="6"/>
  <c r="G154" i="6"/>
  <c r="E154" i="6"/>
  <c r="AQ153" i="6"/>
  <c r="AO153" i="6"/>
  <c r="AM153" i="6"/>
  <c r="AK153" i="6"/>
  <c r="AI153" i="6"/>
  <c r="AG153" i="6"/>
  <c r="AE153" i="6"/>
  <c r="AC153" i="6"/>
  <c r="AA153" i="6"/>
  <c r="Y153" i="6"/>
  <c r="W153" i="6"/>
  <c r="U153" i="6"/>
  <c r="S153" i="6"/>
  <c r="Q153" i="6"/>
  <c r="O153" i="6"/>
  <c r="M153" i="6"/>
  <c r="K153" i="6"/>
  <c r="I153" i="6"/>
  <c r="G153" i="6"/>
  <c r="E153" i="6"/>
  <c r="AQ152" i="6"/>
  <c r="AO152" i="6"/>
  <c r="AM152" i="6"/>
  <c r="AK152" i="6"/>
  <c r="AI152" i="6"/>
  <c r="AG152" i="6"/>
  <c r="AE152" i="6"/>
  <c r="AC152" i="6"/>
  <c r="AA152" i="6"/>
  <c r="Y152" i="6"/>
  <c r="W152" i="6"/>
  <c r="U152" i="6"/>
  <c r="S152" i="6"/>
  <c r="Q152" i="6"/>
  <c r="O152" i="6"/>
  <c r="M152" i="6"/>
  <c r="K152" i="6"/>
  <c r="I152" i="6"/>
  <c r="G152" i="6"/>
  <c r="E152" i="6"/>
  <c r="AQ151" i="6"/>
  <c r="AO151" i="6"/>
  <c r="AM151" i="6"/>
  <c r="AK151" i="6"/>
  <c r="AI151" i="6"/>
  <c r="AG151" i="6"/>
  <c r="AE151" i="6"/>
  <c r="AC151" i="6"/>
  <c r="AA151" i="6"/>
  <c r="Y151" i="6"/>
  <c r="W151" i="6"/>
  <c r="U151" i="6"/>
  <c r="S151" i="6"/>
  <c r="Q151" i="6"/>
  <c r="O151" i="6"/>
  <c r="M151" i="6"/>
  <c r="K151" i="6"/>
  <c r="I151" i="6"/>
  <c r="G151" i="6"/>
  <c r="E151" i="6"/>
  <c r="AQ150" i="6"/>
  <c r="AO150" i="6"/>
  <c r="AM150" i="6"/>
  <c r="AK150" i="6"/>
  <c r="AI150" i="6"/>
  <c r="AG150" i="6"/>
  <c r="AE150" i="6"/>
  <c r="AC150" i="6"/>
  <c r="AA150" i="6"/>
  <c r="Y150" i="6"/>
  <c r="W150" i="6"/>
  <c r="U150" i="6"/>
  <c r="S150" i="6"/>
  <c r="Q150" i="6"/>
  <c r="O150" i="6"/>
  <c r="M150" i="6"/>
  <c r="K150" i="6"/>
  <c r="I150" i="6"/>
  <c r="G150" i="6"/>
  <c r="E150" i="6"/>
  <c r="AQ149" i="6"/>
  <c r="AO149" i="6"/>
  <c r="AM149" i="6"/>
  <c r="AK149" i="6"/>
  <c r="AI149" i="6"/>
  <c r="AG149" i="6"/>
  <c r="AE149" i="6"/>
  <c r="AC149" i="6"/>
  <c r="AA149" i="6"/>
  <c r="Y149" i="6"/>
  <c r="W149" i="6"/>
  <c r="U149" i="6"/>
  <c r="S149" i="6"/>
  <c r="Q149" i="6"/>
  <c r="O149" i="6"/>
  <c r="M149" i="6"/>
  <c r="K149" i="6"/>
  <c r="I149" i="6"/>
  <c r="G149" i="6"/>
  <c r="E149" i="6"/>
  <c r="AQ148" i="6"/>
  <c r="AO148" i="6"/>
  <c r="AM148" i="6"/>
  <c r="AK148" i="6"/>
  <c r="AI148" i="6"/>
  <c r="AG148" i="6"/>
  <c r="AE148" i="6"/>
  <c r="AC148" i="6"/>
  <c r="AA148" i="6"/>
  <c r="Y148" i="6"/>
  <c r="W148" i="6"/>
  <c r="U148" i="6"/>
  <c r="S148" i="6"/>
  <c r="Q148" i="6"/>
  <c r="O148" i="6"/>
  <c r="M148" i="6"/>
  <c r="K148" i="6"/>
  <c r="I148" i="6"/>
  <c r="G148" i="6"/>
  <c r="E148" i="6"/>
  <c r="AQ147" i="6"/>
  <c r="AO147" i="6"/>
  <c r="AM147" i="6"/>
  <c r="AK147" i="6"/>
  <c r="AI147" i="6"/>
  <c r="AG147" i="6"/>
  <c r="AE147" i="6"/>
  <c r="AC147" i="6"/>
  <c r="AA147" i="6"/>
  <c r="Y147" i="6"/>
  <c r="W147" i="6"/>
  <c r="U147" i="6"/>
  <c r="S147" i="6"/>
  <c r="Q147" i="6"/>
  <c r="O147" i="6"/>
  <c r="M147" i="6"/>
  <c r="K147" i="6"/>
  <c r="I147" i="6"/>
  <c r="G147" i="6"/>
  <c r="E147" i="6"/>
  <c r="AQ146" i="6"/>
  <c r="AO146" i="6"/>
  <c r="AM146" i="6"/>
  <c r="AK146" i="6"/>
  <c r="AI146" i="6"/>
  <c r="AG146" i="6"/>
  <c r="AE146" i="6"/>
  <c r="AC146" i="6"/>
  <c r="AA146" i="6"/>
  <c r="Y146" i="6"/>
  <c r="W146" i="6"/>
  <c r="U146" i="6"/>
  <c r="S146" i="6"/>
  <c r="Q146" i="6"/>
  <c r="O146" i="6"/>
  <c r="M146" i="6"/>
  <c r="K146" i="6"/>
  <c r="I146" i="6"/>
  <c r="G146" i="6"/>
  <c r="E146" i="6"/>
  <c r="AQ145" i="6"/>
  <c r="AO145" i="6"/>
  <c r="AM145" i="6"/>
  <c r="AK145" i="6"/>
  <c r="AI145" i="6"/>
  <c r="AG145" i="6"/>
  <c r="AE145" i="6"/>
  <c r="AC145" i="6"/>
  <c r="AA145" i="6"/>
  <c r="Y145" i="6"/>
  <c r="W145" i="6"/>
  <c r="U145" i="6"/>
  <c r="S145" i="6"/>
  <c r="Q145" i="6"/>
  <c r="O145" i="6"/>
  <c r="M145" i="6"/>
  <c r="K145" i="6"/>
  <c r="I145" i="6"/>
  <c r="G145" i="6"/>
  <c r="E145" i="6"/>
  <c r="AQ144" i="6"/>
  <c r="AO144" i="6"/>
  <c r="AM144" i="6"/>
  <c r="AK144" i="6"/>
  <c r="AI144" i="6"/>
  <c r="AG144" i="6"/>
  <c r="AE144" i="6"/>
  <c r="AC144" i="6"/>
  <c r="AA144" i="6"/>
  <c r="Y144" i="6"/>
  <c r="W144" i="6"/>
  <c r="U144" i="6"/>
  <c r="S144" i="6"/>
  <c r="Q144" i="6"/>
  <c r="O144" i="6"/>
  <c r="M144" i="6"/>
  <c r="K144" i="6"/>
  <c r="I144" i="6"/>
  <c r="G144" i="6"/>
  <c r="E144" i="6"/>
  <c r="AQ143" i="6"/>
  <c r="AO143" i="6"/>
  <c r="AM143" i="6"/>
  <c r="AK143" i="6"/>
  <c r="AI143" i="6"/>
  <c r="AG143" i="6"/>
  <c r="AE143" i="6"/>
  <c r="AC143" i="6"/>
  <c r="AA143" i="6"/>
  <c r="Y143" i="6"/>
  <c r="W143" i="6"/>
  <c r="U143" i="6"/>
  <c r="S143" i="6"/>
  <c r="Q143" i="6"/>
  <c r="O143" i="6"/>
  <c r="M143" i="6"/>
  <c r="K143" i="6"/>
  <c r="I143" i="6"/>
  <c r="G143" i="6"/>
  <c r="E143" i="6"/>
  <c r="AQ142" i="6"/>
  <c r="AO142" i="6"/>
  <c r="AM142" i="6"/>
  <c r="AK142" i="6"/>
  <c r="AI142" i="6"/>
  <c r="AG142" i="6"/>
  <c r="AE142" i="6"/>
  <c r="AC142" i="6"/>
  <c r="AA142" i="6"/>
  <c r="Y142" i="6"/>
  <c r="W142" i="6"/>
  <c r="U142" i="6"/>
  <c r="S142" i="6"/>
  <c r="Q142" i="6"/>
  <c r="O142" i="6"/>
  <c r="M142" i="6"/>
  <c r="K142" i="6"/>
  <c r="I142" i="6"/>
  <c r="G142" i="6"/>
  <c r="E142" i="6"/>
  <c r="AQ141" i="6"/>
  <c r="AO141" i="6"/>
  <c r="AM141" i="6"/>
  <c r="AK141" i="6"/>
  <c r="AI141" i="6"/>
  <c r="AG141" i="6"/>
  <c r="AE141" i="6"/>
  <c r="AC141" i="6"/>
  <c r="AA141" i="6"/>
  <c r="Y141" i="6"/>
  <c r="W141" i="6"/>
  <c r="U141" i="6"/>
  <c r="S141" i="6"/>
  <c r="Q141" i="6"/>
  <c r="O141" i="6"/>
  <c r="M141" i="6"/>
  <c r="K141" i="6"/>
  <c r="I141" i="6"/>
  <c r="G141" i="6"/>
  <c r="E141" i="6"/>
  <c r="AQ140" i="6"/>
  <c r="AO140" i="6"/>
  <c r="AM140" i="6"/>
  <c r="AK140" i="6"/>
  <c r="AI140" i="6"/>
  <c r="AG140" i="6"/>
  <c r="AE140" i="6"/>
  <c r="AC140" i="6"/>
  <c r="AA140" i="6"/>
  <c r="Y140" i="6"/>
  <c r="W140" i="6"/>
  <c r="U140" i="6"/>
  <c r="S140" i="6"/>
  <c r="Q140" i="6"/>
  <c r="O140" i="6"/>
  <c r="M140" i="6"/>
  <c r="K140" i="6"/>
  <c r="I140" i="6"/>
  <c r="G140" i="6"/>
  <c r="E140" i="6"/>
  <c r="AQ139" i="6"/>
  <c r="AO139" i="6"/>
  <c r="AM139" i="6"/>
  <c r="AK139" i="6"/>
  <c r="AI139" i="6"/>
  <c r="AG139" i="6"/>
  <c r="AE139" i="6"/>
  <c r="AC139" i="6"/>
  <c r="AA139" i="6"/>
  <c r="Y139" i="6"/>
  <c r="W139" i="6"/>
  <c r="U139" i="6"/>
  <c r="S139" i="6"/>
  <c r="Q139" i="6"/>
  <c r="O139" i="6"/>
  <c r="M139" i="6"/>
  <c r="K139" i="6"/>
  <c r="I139" i="6"/>
  <c r="G139" i="6"/>
  <c r="E139" i="6"/>
  <c r="AQ138" i="6"/>
  <c r="AO138" i="6"/>
  <c r="AM138" i="6"/>
  <c r="AK138" i="6"/>
  <c r="AI138" i="6"/>
  <c r="AG138" i="6"/>
  <c r="AE138" i="6"/>
  <c r="AC138" i="6"/>
  <c r="AA138" i="6"/>
  <c r="Y138" i="6"/>
  <c r="W138" i="6"/>
  <c r="U138" i="6"/>
  <c r="S138" i="6"/>
  <c r="Q138" i="6"/>
  <c r="O138" i="6"/>
  <c r="M138" i="6"/>
  <c r="K138" i="6"/>
  <c r="I138" i="6"/>
  <c r="G138" i="6"/>
  <c r="E138" i="6"/>
  <c r="AQ137" i="6"/>
  <c r="AO137" i="6"/>
  <c r="AM137" i="6"/>
  <c r="AK137" i="6"/>
  <c r="AI137" i="6"/>
  <c r="AG137" i="6"/>
  <c r="AE137" i="6"/>
  <c r="AC137" i="6"/>
  <c r="AA137" i="6"/>
  <c r="Y137" i="6"/>
  <c r="W137" i="6"/>
  <c r="U137" i="6"/>
  <c r="S137" i="6"/>
  <c r="Q137" i="6"/>
  <c r="O137" i="6"/>
  <c r="M137" i="6"/>
  <c r="K137" i="6"/>
  <c r="I137" i="6"/>
  <c r="G137" i="6"/>
  <c r="E137" i="6"/>
  <c r="AQ136" i="6"/>
  <c r="AO136" i="6"/>
  <c r="AM136" i="6"/>
  <c r="AK136" i="6"/>
  <c r="AI136" i="6"/>
  <c r="AG136" i="6"/>
  <c r="AE136" i="6"/>
  <c r="AC136" i="6"/>
  <c r="AA136" i="6"/>
  <c r="Y136" i="6"/>
  <c r="W136" i="6"/>
  <c r="U136" i="6"/>
  <c r="S136" i="6"/>
  <c r="Q136" i="6"/>
  <c r="O136" i="6"/>
  <c r="M136" i="6"/>
  <c r="K136" i="6"/>
  <c r="I136" i="6"/>
  <c r="G136" i="6"/>
  <c r="E136" i="6"/>
  <c r="AQ135" i="6"/>
  <c r="AO135" i="6"/>
  <c r="AM135" i="6"/>
  <c r="AK135" i="6"/>
  <c r="AI135" i="6"/>
  <c r="AG135" i="6"/>
  <c r="AE135" i="6"/>
  <c r="AC135" i="6"/>
  <c r="AA135" i="6"/>
  <c r="Y135" i="6"/>
  <c r="W135" i="6"/>
  <c r="U135" i="6"/>
  <c r="S135" i="6"/>
  <c r="Q135" i="6"/>
  <c r="O135" i="6"/>
  <c r="M135" i="6"/>
  <c r="K135" i="6"/>
  <c r="I135" i="6"/>
  <c r="G135" i="6"/>
  <c r="E135" i="6"/>
  <c r="AQ134" i="6"/>
  <c r="AO134" i="6"/>
  <c r="AM134" i="6"/>
  <c r="AK134" i="6"/>
  <c r="AI134" i="6"/>
  <c r="AG134" i="6"/>
  <c r="AE134" i="6"/>
  <c r="AC134" i="6"/>
  <c r="AA134" i="6"/>
  <c r="Y134" i="6"/>
  <c r="W134" i="6"/>
  <c r="U134" i="6"/>
  <c r="S134" i="6"/>
  <c r="Q134" i="6"/>
  <c r="O134" i="6"/>
  <c r="M134" i="6"/>
  <c r="K134" i="6"/>
  <c r="I134" i="6"/>
  <c r="G134" i="6"/>
  <c r="E134" i="6"/>
  <c r="AQ133" i="6"/>
  <c r="AO133" i="6"/>
  <c r="AM133" i="6"/>
  <c r="AK133" i="6"/>
  <c r="AI133" i="6"/>
  <c r="AG133" i="6"/>
  <c r="AE133" i="6"/>
  <c r="AC133" i="6"/>
  <c r="AA133" i="6"/>
  <c r="Y133" i="6"/>
  <c r="W133" i="6"/>
  <c r="U133" i="6"/>
  <c r="S133" i="6"/>
  <c r="Q133" i="6"/>
  <c r="O133" i="6"/>
  <c r="M133" i="6"/>
  <c r="K133" i="6"/>
  <c r="I133" i="6"/>
  <c r="G133" i="6"/>
  <c r="E133" i="6"/>
  <c r="AQ132" i="6"/>
  <c r="AO132" i="6"/>
  <c r="AM132" i="6"/>
  <c r="AK132" i="6"/>
  <c r="AI132" i="6"/>
  <c r="AG132" i="6"/>
  <c r="AE132" i="6"/>
  <c r="AC132" i="6"/>
  <c r="AA132" i="6"/>
  <c r="Y132" i="6"/>
  <c r="W132" i="6"/>
  <c r="U132" i="6"/>
  <c r="S132" i="6"/>
  <c r="Q132" i="6"/>
  <c r="O132" i="6"/>
  <c r="M132" i="6"/>
  <c r="K132" i="6"/>
  <c r="I132" i="6"/>
  <c r="G132" i="6"/>
  <c r="E132" i="6"/>
  <c r="AQ131" i="6"/>
  <c r="AO131" i="6"/>
  <c r="AM131" i="6"/>
  <c r="AK131" i="6"/>
  <c r="AI131" i="6"/>
  <c r="AG131" i="6"/>
  <c r="AE131" i="6"/>
  <c r="AC131" i="6"/>
  <c r="AA131" i="6"/>
  <c r="Y131" i="6"/>
  <c r="W131" i="6"/>
  <c r="U131" i="6"/>
  <c r="S131" i="6"/>
  <c r="Q131" i="6"/>
  <c r="O131" i="6"/>
  <c r="M131" i="6"/>
  <c r="K131" i="6"/>
  <c r="I131" i="6"/>
  <c r="G131" i="6"/>
  <c r="E131" i="6"/>
  <c r="AQ130" i="6"/>
  <c r="AO130" i="6"/>
  <c r="AM130" i="6"/>
  <c r="AK130" i="6"/>
  <c r="AI130" i="6"/>
  <c r="AG130" i="6"/>
  <c r="AE130" i="6"/>
  <c r="AC130" i="6"/>
  <c r="AA130" i="6"/>
  <c r="Y130" i="6"/>
  <c r="W130" i="6"/>
  <c r="U130" i="6"/>
  <c r="S130" i="6"/>
  <c r="Q130" i="6"/>
  <c r="O130" i="6"/>
  <c r="M130" i="6"/>
  <c r="K130" i="6"/>
  <c r="I130" i="6"/>
  <c r="G130" i="6"/>
  <c r="E130" i="6"/>
  <c r="AQ129" i="6"/>
  <c r="AO129" i="6"/>
  <c r="AM129" i="6"/>
  <c r="AK129" i="6"/>
  <c r="AI129" i="6"/>
  <c r="AG129" i="6"/>
  <c r="AE129" i="6"/>
  <c r="AC129" i="6"/>
  <c r="AA129" i="6"/>
  <c r="Y129" i="6"/>
  <c r="W129" i="6"/>
  <c r="U129" i="6"/>
  <c r="S129" i="6"/>
  <c r="Q129" i="6"/>
  <c r="O129" i="6"/>
  <c r="M129" i="6"/>
  <c r="K129" i="6"/>
  <c r="I129" i="6"/>
  <c r="G129" i="6"/>
  <c r="E129" i="6"/>
  <c r="AQ128" i="6"/>
  <c r="AO128" i="6"/>
  <c r="AM128" i="6"/>
  <c r="AK128" i="6"/>
  <c r="AI128" i="6"/>
  <c r="AG128" i="6"/>
  <c r="AE128" i="6"/>
  <c r="AC128" i="6"/>
  <c r="AA128" i="6"/>
  <c r="Y128" i="6"/>
  <c r="W128" i="6"/>
  <c r="U128" i="6"/>
  <c r="S128" i="6"/>
  <c r="Q128" i="6"/>
  <c r="O128" i="6"/>
  <c r="M128" i="6"/>
  <c r="K128" i="6"/>
  <c r="I128" i="6"/>
  <c r="G128" i="6"/>
  <c r="E128" i="6"/>
  <c r="AQ127" i="6"/>
  <c r="AO127" i="6"/>
  <c r="AM127" i="6"/>
  <c r="AK127" i="6"/>
  <c r="AI127" i="6"/>
  <c r="AG127" i="6"/>
  <c r="AE127" i="6"/>
  <c r="AC127" i="6"/>
  <c r="AA127" i="6"/>
  <c r="Y127" i="6"/>
  <c r="W127" i="6"/>
  <c r="U127" i="6"/>
  <c r="S127" i="6"/>
  <c r="Q127" i="6"/>
  <c r="O127" i="6"/>
  <c r="M127" i="6"/>
  <c r="K127" i="6"/>
  <c r="I127" i="6"/>
  <c r="G127" i="6"/>
  <c r="E127" i="6"/>
  <c r="AQ126" i="6"/>
  <c r="AO126" i="6"/>
  <c r="AM126" i="6"/>
  <c r="AK126" i="6"/>
  <c r="AI126" i="6"/>
  <c r="AG126" i="6"/>
  <c r="AE126" i="6"/>
  <c r="AC126" i="6"/>
  <c r="AA126" i="6"/>
  <c r="Y126" i="6"/>
  <c r="W126" i="6"/>
  <c r="U126" i="6"/>
  <c r="S126" i="6"/>
  <c r="Q126" i="6"/>
  <c r="O126" i="6"/>
  <c r="M126" i="6"/>
  <c r="K126" i="6"/>
  <c r="I126" i="6"/>
  <c r="G126" i="6"/>
  <c r="E126" i="6"/>
  <c r="AQ125" i="6"/>
  <c r="AO125" i="6"/>
  <c r="AM125" i="6"/>
  <c r="AK125" i="6"/>
  <c r="AI125" i="6"/>
  <c r="AG125" i="6"/>
  <c r="AE125" i="6"/>
  <c r="AC125" i="6"/>
  <c r="AA125" i="6"/>
  <c r="Y125" i="6"/>
  <c r="W125" i="6"/>
  <c r="U125" i="6"/>
  <c r="S125" i="6"/>
  <c r="Q125" i="6"/>
  <c r="O125" i="6"/>
  <c r="M125" i="6"/>
  <c r="K125" i="6"/>
  <c r="I125" i="6"/>
  <c r="G125" i="6"/>
  <c r="E125" i="6"/>
  <c r="AQ124" i="6"/>
  <c r="AO124" i="6"/>
  <c r="AM124" i="6"/>
  <c r="AK124" i="6"/>
  <c r="AI124" i="6"/>
  <c r="AG124" i="6"/>
  <c r="AE124" i="6"/>
  <c r="AC124" i="6"/>
  <c r="AA124" i="6"/>
  <c r="Y124" i="6"/>
  <c r="W124" i="6"/>
  <c r="U124" i="6"/>
  <c r="S124" i="6"/>
  <c r="Q124" i="6"/>
  <c r="O124" i="6"/>
  <c r="M124" i="6"/>
  <c r="K124" i="6"/>
  <c r="I124" i="6"/>
  <c r="G124" i="6"/>
  <c r="E124" i="6"/>
  <c r="AQ123" i="6"/>
  <c r="AO123" i="6"/>
  <c r="AM123" i="6"/>
  <c r="AK123" i="6"/>
  <c r="AI123" i="6"/>
  <c r="AG123" i="6"/>
  <c r="AE123" i="6"/>
  <c r="AC123" i="6"/>
  <c r="AA123" i="6"/>
  <c r="Y123" i="6"/>
  <c r="W123" i="6"/>
  <c r="U123" i="6"/>
  <c r="S123" i="6"/>
  <c r="Q123" i="6"/>
  <c r="O123" i="6"/>
  <c r="M123" i="6"/>
  <c r="K123" i="6"/>
  <c r="I123" i="6"/>
  <c r="G123" i="6"/>
  <c r="E123" i="6"/>
  <c r="AQ122" i="6"/>
  <c r="AO122" i="6"/>
  <c r="AM122" i="6"/>
  <c r="AK122" i="6"/>
  <c r="AI122" i="6"/>
  <c r="AG122" i="6"/>
  <c r="AE122" i="6"/>
  <c r="AC122" i="6"/>
  <c r="AA122" i="6"/>
  <c r="Y122" i="6"/>
  <c r="W122" i="6"/>
  <c r="U122" i="6"/>
  <c r="S122" i="6"/>
  <c r="Q122" i="6"/>
  <c r="O122" i="6"/>
  <c r="M122" i="6"/>
  <c r="K122" i="6"/>
  <c r="I122" i="6"/>
  <c r="G122" i="6"/>
  <c r="E122" i="6"/>
  <c r="AQ121" i="6"/>
  <c r="AO121" i="6"/>
  <c r="AM121" i="6"/>
  <c r="AK121" i="6"/>
  <c r="AI121" i="6"/>
  <c r="AG121" i="6"/>
  <c r="AE121" i="6"/>
  <c r="AC121" i="6"/>
  <c r="AA121" i="6"/>
  <c r="Y121" i="6"/>
  <c r="W121" i="6"/>
  <c r="U121" i="6"/>
  <c r="S121" i="6"/>
  <c r="Q121" i="6"/>
  <c r="O121" i="6"/>
  <c r="M121" i="6"/>
  <c r="K121" i="6"/>
  <c r="I121" i="6"/>
  <c r="G121" i="6"/>
  <c r="E121" i="6"/>
  <c r="AQ120" i="6"/>
  <c r="AO120" i="6"/>
  <c r="AM120" i="6"/>
  <c r="AK120" i="6"/>
  <c r="AI120" i="6"/>
  <c r="AG120" i="6"/>
  <c r="AE120" i="6"/>
  <c r="AC120" i="6"/>
  <c r="AA120" i="6"/>
  <c r="Y120" i="6"/>
  <c r="W120" i="6"/>
  <c r="U120" i="6"/>
  <c r="S120" i="6"/>
  <c r="Q120" i="6"/>
  <c r="O120" i="6"/>
  <c r="M120" i="6"/>
  <c r="K120" i="6"/>
  <c r="I120" i="6"/>
  <c r="G120" i="6"/>
  <c r="E120" i="6"/>
  <c r="AQ119" i="6"/>
  <c r="AO119" i="6"/>
  <c r="AM119" i="6"/>
  <c r="AK119" i="6"/>
  <c r="AI119" i="6"/>
  <c r="AG119" i="6"/>
  <c r="AE119" i="6"/>
  <c r="AC119" i="6"/>
  <c r="AA119" i="6"/>
  <c r="Y119" i="6"/>
  <c r="W119" i="6"/>
  <c r="U119" i="6"/>
  <c r="S119" i="6"/>
  <c r="Q119" i="6"/>
  <c r="O119" i="6"/>
  <c r="M119" i="6"/>
  <c r="K119" i="6"/>
  <c r="I119" i="6"/>
  <c r="G119" i="6"/>
  <c r="E119" i="6"/>
  <c r="AQ118" i="6"/>
  <c r="AO118" i="6"/>
  <c r="AM118" i="6"/>
  <c r="AK118" i="6"/>
  <c r="AI118" i="6"/>
  <c r="AG118" i="6"/>
  <c r="AE118" i="6"/>
  <c r="AC118" i="6"/>
  <c r="AA118" i="6"/>
  <c r="Y118" i="6"/>
  <c r="W118" i="6"/>
  <c r="U118" i="6"/>
  <c r="S118" i="6"/>
  <c r="Q118" i="6"/>
  <c r="O118" i="6"/>
  <c r="M118" i="6"/>
  <c r="K118" i="6"/>
  <c r="I118" i="6"/>
  <c r="G118" i="6"/>
  <c r="E118" i="6"/>
  <c r="AQ117" i="6"/>
  <c r="AO117" i="6"/>
  <c r="AM117" i="6"/>
  <c r="AK117" i="6"/>
  <c r="AI117" i="6"/>
  <c r="AG117" i="6"/>
  <c r="AE117" i="6"/>
  <c r="AC117" i="6"/>
  <c r="AA117" i="6"/>
  <c r="Y117" i="6"/>
  <c r="W117" i="6"/>
  <c r="U117" i="6"/>
  <c r="S117" i="6"/>
  <c r="Q117" i="6"/>
  <c r="O117" i="6"/>
  <c r="M117" i="6"/>
  <c r="K117" i="6"/>
  <c r="I117" i="6"/>
  <c r="G117" i="6"/>
  <c r="E117" i="6"/>
  <c r="AQ116" i="6"/>
  <c r="AO116" i="6"/>
  <c r="AM116" i="6"/>
  <c r="AK116" i="6"/>
  <c r="AI116" i="6"/>
  <c r="AG116" i="6"/>
  <c r="AE116" i="6"/>
  <c r="AC116" i="6"/>
  <c r="AA116" i="6"/>
  <c r="Y116" i="6"/>
  <c r="W116" i="6"/>
  <c r="U116" i="6"/>
  <c r="S116" i="6"/>
  <c r="Q116" i="6"/>
  <c r="O116" i="6"/>
  <c r="M116" i="6"/>
  <c r="K116" i="6"/>
  <c r="I116" i="6"/>
  <c r="G116" i="6"/>
  <c r="E116" i="6"/>
  <c r="AQ115" i="6"/>
  <c r="AO115" i="6"/>
  <c r="AM115" i="6"/>
  <c r="AK115" i="6"/>
  <c r="AI115" i="6"/>
  <c r="AG115" i="6"/>
  <c r="AE115" i="6"/>
  <c r="AC115" i="6"/>
  <c r="AA115" i="6"/>
  <c r="Y115" i="6"/>
  <c r="W115" i="6"/>
  <c r="U115" i="6"/>
  <c r="S115" i="6"/>
  <c r="Q115" i="6"/>
  <c r="O115" i="6"/>
  <c r="M115" i="6"/>
  <c r="K115" i="6"/>
  <c r="I115" i="6"/>
  <c r="G115" i="6"/>
  <c r="E115" i="6"/>
  <c r="AQ114" i="6"/>
  <c r="AO114" i="6"/>
  <c r="AM114" i="6"/>
  <c r="AK114" i="6"/>
  <c r="AI114" i="6"/>
  <c r="AG114" i="6"/>
  <c r="AE114" i="6"/>
  <c r="AC114" i="6"/>
  <c r="AA114" i="6"/>
  <c r="Y114" i="6"/>
  <c r="W114" i="6"/>
  <c r="U114" i="6"/>
  <c r="S114" i="6"/>
  <c r="Q114" i="6"/>
  <c r="O114" i="6"/>
  <c r="M114" i="6"/>
  <c r="K114" i="6"/>
  <c r="I114" i="6"/>
  <c r="G114" i="6"/>
  <c r="E114" i="6"/>
  <c r="AQ113" i="6"/>
  <c r="AO113" i="6"/>
  <c r="AM113" i="6"/>
  <c r="AK113" i="6"/>
  <c r="AI113" i="6"/>
  <c r="AG113" i="6"/>
  <c r="AE113" i="6"/>
  <c r="AC113" i="6"/>
  <c r="AA113" i="6"/>
  <c r="Y113" i="6"/>
  <c r="W113" i="6"/>
  <c r="U113" i="6"/>
  <c r="S113" i="6"/>
  <c r="Q113" i="6"/>
  <c r="O113" i="6"/>
  <c r="M113" i="6"/>
  <c r="K113" i="6"/>
  <c r="I113" i="6"/>
  <c r="G113" i="6"/>
  <c r="E113" i="6"/>
  <c r="AQ112" i="6"/>
  <c r="AO112" i="6"/>
  <c r="AM112" i="6"/>
  <c r="AK112" i="6"/>
  <c r="AI112" i="6"/>
  <c r="AG112" i="6"/>
  <c r="AE112" i="6"/>
  <c r="AC112" i="6"/>
  <c r="AA112" i="6"/>
  <c r="Y112" i="6"/>
  <c r="W112" i="6"/>
  <c r="U112" i="6"/>
  <c r="S112" i="6"/>
  <c r="Q112" i="6"/>
  <c r="O112" i="6"/>
  <c r="M112" i="6"/>
  <c r="K112" i="6"/>
  <c r="I112" i="6"/>
  <c r="G112" i="6"/>
  <c r="E112" i="6"/>
  <c r="AQ111" i="6"/>
  <c r="AO111" i="6"/>
  <c r="AM111" i="6"/>
  <c r="AK111" i="6"/>
  <c r="AI111" i="6"/>
  <c r="AG111" i="6"/>
  <c r="AE111" i="6"/>
  <c r="AC111" i="6"/>
  <c r="AA111" i="6"/>
  <c r="Y111" i="6"/>
  <c r="W111" i="6"/>
  <c r="U111" i="6"/>
  <c r="S111" i="6"/>
  <c r="Q111" i="6"/>
  <c r="O111" i="6"/>
  <c r="M111" i="6"/>
  <c r="K111" i="6"/>
  <c r="I111" i="6"/>
  <c r="G111" i="6"/>
  <c r="E111" i="6"/>
  <c r="AQ110" i="6"/>
  <c r="AO110" i="6"/>
  <c r="AM110" i="6"/>
  <c r="AK110" i="6"/>
  <c r="AI110" i="6"/>
  <c r="AG110" i="6"/>
  <c r="AE110" i="6"/>
  <c r="AC110" i="6"/>
  <c r="AA110" i="6"/>
  <c r="Y110" i="6"/>
  <c r="W110" i="6"/>
  <c r="U110" i="6"/>
  <c r="S110" i="6"/>
  <c r="Q110" i="6"/>
  <c r="O110" i="6"/>
  <c r="M110" i="6"/>
  <c r="K110" i="6"/>
  <c r="I110" i="6"/>
  <c r="G110" i="6"/>
  <c r="E110" i="6"/>
  <c r="AQ109" i="6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AQ108" i="6"/>
  <c r="AO108" i="6"/>
  <c r="AM108" i="6"/>
  <c r="AK108" i="6"/>
  <c r="AI108" i="6"/>
  <c r="AG108" i="6"/>
  <c r="AE108" i="6"/>
  <c r="AC108" i="6"/>
  <c r="AA108" i="6"/>
  <c r="Y108" i="6"/>
  <c r="W108" i="6"/>
  <c r="U108" i="6"/>
  <c r="S108" i="6"/>
  <c r="Q108" i="6"/>
  <c r="O108" i="6"/>
  <c r="M108" i="6"/>
  <c r="K108" i="6"/>
  <c r="I108" i="6"/>
  <c r="G108" i="6"/>
  <c r="E108" i="6"/>
  <c r="AQ107" i="6"/>
  <c r="AO107" i="6"/>
  <c r="AM107" i="6"/>
  <c r="AK107" i="6"/>
  <c r="AI107" i="6"/>
  <c r="AG107" i="6"/>
  <c r="AE107" i="6"/>
  <c r="AC107" i="6"/>
  <c r="AA107" i="6"/>
  <c r="Y107" i="6"/>
  <c r="W107" i="6"/>
  <c r="U107" i="6"/>
  <c r="S107" i="6"/>
  <c r="Q107" i="6"/>
  <c r="O107" i="6"/>
  <c r="M107" i="6"/>
  <c r="K107" i="6"/>
  <c r="I107" i="6"/>
  <c r="G107" i="6"/>
  <c r="E107" i="6"/>
  <c r="AQ106" i="6"/>
  <c r="AO106" i="6"/>
  <c r="AM106" i="6"/>
  <c r="AK106" i="6"/>
  <c r="AI106" i="6"/>
  <c r="AG106" i="6"/>
  <c r="AE106" i="6"/>
  <c r="AC106" i="6"/>
  <c r="AA106" i="6"/>
  <c r="Y106" i="6"/>
  <c r="W106" i="6"/>
  <c r="U106" i="6"/>
  <c r="S106" i="6"/>
  <c r="Q106" i="6"/>
  <c r="O106" i="6"/>
  <c r="M106" i="6"/>
  <c r="K106" i="6"/>
  <c r="I106" i="6"/>
  <c r="G106" i="6"/>
  <c r="E106" i="6"/>
  <c r="AQ105" i="6"/>
  <c r="AO105" i="6"/>
  <c r="AM105" i="6"/>
  <c r="AK105" i="6"/>
  <c r="AI105" i="6"/>
  <c r="AG105" i="6"/>
  <c r="AE105" i="6"/>
  <c r="AC105" i="6"/>
  <c r="AA105" i="6"/>
  <c r="Y105" i="6"/>
  <c r="W105" i="6"/>
  <c r="U105" i="6"/>
  <c r="S105" i="6"/>
  <c r="Q105" i="6"/>
  <c r="O105" i="6"/>
  <c r="M105" i="6"/>
  <c r="K105" i="6"/>
  <c r="I105" i="6"/>
  <c r="G105" i="6"/>
  <c r="E105" i="6"/>
  <c r="AQ104" i="6"/>
  <c r="AO104" i="6"/>
  <c r="AM104" i="6"/>
  <c r="AK104" i="6"/>
  <c r="AI104" i="6"/>
  <c r="AG104" i="6"/>
  <c r="AE104" i="6"/>
  <c r="AC104" i="6"/>
  <c r="AA104" i="6"/>
  <c r="Y104" i="6"/>
  <c r="W104" i="6"/>
  <c r="U104" i="6"/>
  <c r="S104" i="6"/>
  <c r="Q104" i="6"/>
  <c r="O104" i="6"/>
  <c r="M104" i="6"/>
  <c r="K104" i="6"/>
  <c r="I104" i="6"/>
  <c r="G104" i="6"/>
  <c r="E104" i="6"/>
  <c r="AQ103" i="6"/>
  <c r="AO103" i="6"/>
  <c r="AM103" i="6"/>
  <c r="AK103" i="6"/>
  <c r="AI103" i="6"/>
  <c r="AG103" i="6"/>
  <c r="AE103" i="6"/>
  <c r="AC103" i="6"/>
  <c r="AA103" i="6"/>
  <c r="Y103" i="6"/>
  <c r="W103" i="6"/>
  <c r="U103" i="6"/>
  <c r="S103" i="6"/>
  <c r="Q103" i="6"/>
  <c r="O103" i="6"/>
  <c r="M103" i="6"/>
  <c r="K103" i="6"/>
  <c r="I103" i="6"/>
  <c r="G103" i="6"/>
  <c r="E103" i="6"/>
  <c r="AQ102" i="6"/>
  <c r="AO102" i="6"/>
  <c r="AM102" i="6"/>
  <c r="AK102" i="6"/>
  <c r="AI102" i="6"/>
  <c r="AG102" i="6"/>
  <c r="AE102" i="6"/>
  <c r="AC102" i="6"/>
  <c r="AA102" i="6"/>
  <c r="Y102" i="6"/>
  <c r="W102" i="6"/>
  <c r="U102" i="6"/>
  <c r="S102" i="6"/>
  <c r="Q102" i="6"/>
  <c r="O102" i="6"/>
  <c r="M102" i="6"/>
  <c r="K102" i="6"/>
  <c r="I102" i="6"/>
  <c r="G102" i="6"/>
  <c r="E102" i="6"/>
  <c r="AQ101" i="6"/>
  <c r="AO101" i="6"/>
  <c r="AM101" i="6"/>
  <c r="AK101" i="6"/>
  <c r="AI101" i="6"/>
  <c r="AG101" i="6"/>
  <c r="AE101" i="6"/>
  <c r="AC101" i="6"/>
  <c r="AA101" i="6"/>
  <c r="Y101" i="6"/>
  <c r="W101" i="6"/>
  <c r="U101" i="6"/>
  <c r="S101" i="6"/>
  <c r="Q101" i="6"/>
  <c r="O101" i="6"/>
  <c r="M101" i="6"/>
  <c r="K101" i="6"/>
  <c r="I101" i="6"/>
  <c r="G101" i="6"/>
  <c r="E101" i="6"/>
  <c r="AQ100" i="6"/>
  <c r="AO100" i="6"/>
  <c r="AM100" i="6"/>
  <c r="AK100" i="6"/>
  <c r="AI100" i="6"/>
  <c r="AG100" i="6"/>
  <c r="AE100" i="6"/>
  <c r="AC100" i="6"/>
  <c r="AA100" i="6"/>
  <c r="Y100" i="6"/>
  <c r="W100" i="6"/>
  <c r="U100" i="6"/>
  <c r="S100" i="6"/>
  <c r="Q100" i="6"/>
  <c r="O100" i="6"/>
  <c r="M100" i="6"/>
  <c r="K100" i="6"/>
  <c r="I100" i="6"/>
  <c r="G100" i="6"/>
  <c r="E100" i="6"/>
  <c r="AQ99" i="6"/>
  <c r="AO99" i="6"/>
  <c r="AM99" i="6"/>
  <c r="AK99" i="6"/>
  <c r="AI99" i="6"/>
  <c r="AG99" i="6"/>
  <c r="AE99" i="6"/>
  <c r="AC99" i="6"/>
  <c r="AA99" i="6"/>
  <c r="Y99" i="6"/>
  <c r="W99" i="6"/>
  <c r="U99" i="6"/>
  <c r="S99" i="6"/>
  <c r="Q99" i="6"/>
  <c r="O99" i="6"/>
  <c r="M99" i="6"/>
  <c r="K99" i="6"/>
  <c r="I99" i="6"/>
  <c r="G99" i="6"/>
  <c r="E99" i="6"/>
  <c r="AQ98" i="6"/>
  <c r="AO98" i="6"/>
  <c r="AM98" i="6"/>
  <c r="AK98" i="6"/>
  <c r="AI98" i="6"/>
  <c r="AG98" i="6"/>
  <c r="AE98" i="6"/>
  <c r="AC98" i="6"/>
  <c r="AA98" i="6"/>
  <c r="Y98" i="6"/>
  <c r="W98" i="6"/>
  <c r="U98" i="6"/>
  <c r="S98" i="6"/>
  <c r="Q98" i="6"/>
  <c r="O98" i="6"/>
  <c r="M98" i="6"/>
  <c r="K98" i="6"/>
  <c r="I98" i="6"/>
  <c r="G98" i="6"/>
  <c r="E98" i="6"/>
  <c r="AQ97" i="6"/>
  <c r="AO97" i="6"/>
  <c r="AM97" i="6"/>
  <c r="AK97" i="6"/>
  <c r="AI97" i="6"/>
  <c r="AG97" i="6"/>
  <c r="AE97" i="6"/>
  <c r="AC97" i="6"/>
  <c r="AA97" i="6"/>
  <c r="Y97" i="6"/>
  <c r="W97" i="6"/>
  <c r="U97" i="6"/>
  <c r="S97" i="6"/>
  <c r="Q97" i="6"/>
  <c r="O97" i="6"/>
  <c r="M97" i="6"/>
  <c r="K97" i="6"/>
  <c r="I97" i="6"/>
  <c r="G97" i="6"/>
  <c r="E97" i="6"/>
  <c r="AQ96" i="6"/>
  <c r="AO96" i="6"/>
  <c r="AM96" i="6"/>
  <c r="AK96" i="6"/>
  <c r="AI96" i="6"/>
  <c r="AG96" i="6"/>
  <c r="AE96" i="6"/>
  <c r="AC96" i="6"/>
  <c r="AA96" i="6"/>
  <c r="Y96" i="6"/>
  <c r="W96" i="6"/>
  <c r="U96" i="6"/>
  <c r="S96" i="6"/>
  <c r="Q96" i="6"/>
  <c r="O96" i="6"/>
  <c r="M96" i="6"/>
  <c r="K96" i="6"/>
  <c r="I96" i="6"/>
  <c r="G96" i="6"/>
  <c r="E96" i="6"/>
  <c r="AQ95" i="6"/>
  <c r="AO95" i="6"/>
  <c r="AM95" i="6"/>
  <c r="AK95" i="6"/>
  <c r="AI95" i="6"/>
  <c r="AG95" i="6"/>
  <c r="AE95" i="6"/>
  <c r="AC95" i="6"/>
  <c r="AA95" i="6"/>
  <c r="Y95" i="6"/>
  <c r="W95" i="6"/>
  <c r="U95" i="6"/>
  <c r="S95" i="6"/>
  <c r="Q95" i="6"/>
  <c r="O95" i="6"/>
  <c r="M95" i="6"/>
  <c r="K95" i="6"/>
  <c r="I95" i="6"/>
  <c r="G95" i="6"/>
  <c r="E95" i="6"/>
  <c r="AQ94" i="6"/>
  <c r="AO94" i="6"/>
  <c r="AM94" i="6"/>
  <c r="AK94" i="6"/>
  <c r="AI94" i="6"/>
  <c r="AG94" i="6"/>
  <c r="AE94" i="6"/>
  <c r="AC94" i="6"/>
  <c r="AA94" i="6"/>
  <c r="Y94" i="6"/>
  <c r="W94" i="6"/>
  <c r="U94" i="6"/>
  <c r="S94" i="6"/>
  <c r="Q94" i="6"/>
  <c r="O94" i="6"/>
  <c r="M94" i="6"/>
  <c r="K94" i="6"/>
  <c r="I94" i="6"/>
  <c r="G94" i="6"/>
  <c r="E94" i="6"/>
  <c r="AQ93" i="6"/>
  <c r="AO93" i="6"/>
  <c r="AM93" i="6"/>
  <c r="AK93" i="6"/>
  <c r="AI93" i="6"/>
  <c r="AG93" i="6"/>
  <c r="AE93" i="6"/>
  <c r="AC93" i="6"/>
  <c r="AA93" i="6"/>
  <c r="Y93" i="6"/>
  <c r="W93" i="6"/>
  <c r="U93" i="6"/>
  <c r="S93" i="6"/>
  <c r="Q93" i="6"/>
  <c r="O93" i="6"/>
  <c r="M93" i="6"/>
  <c r="K93" i="6"/>
  <c r="I93" i="6"/>
  <c r="G93" i="6"/>
  <c r="E93" i="6"/>
  <c r="AQ92" i="6"/>
  <c r="AO92" i="6"/>
  <c r="AM92" i="6"/>
  <c r="AK92" i="6"/>
  <c r="AI92" i="6"/>
  <c r="AG92" i="6"/>
  <c r="AE92" i="6"/>
  <c r="AC92" i="6"/>
  <c r="AA92" i="6"/>
  <c r="Y92" i="6"/>
  <c r="W92" i="6"/>
  <c r="U92" i="6"/>
  <c r="S92" i="6"/>
  <c r="Q92" i="6"/>
  <c r="O92" i="6"/>
  <c r="M92" i="6"/>
  <c r="K92" i="6"/>
  <c r="I92" i="6"/>
  <c r="G92" i="6"/>
  <c r="E92" i="6"/>
  <c r="AQ91" i="6"/>
  <c r="AO91" i="6"/>
  <c r="AM91" i="6"/>
  <c r="AK91" i="6"/>
  <c r="AI91" i="6"/>
  <c r="AG91" i="6"/>
  <c r="AE91" i="6"/>
  <c r="AC91" i="6"/>
  <c r="AA91" i="6"/>
  <c r="Y91" i="6"/>
  <c r="W91" i="6"/>
  <c r="U91" i="6"/>
  <c r="S91" i="6"/>
  <c r="Q91" i="6"/>
  <c r="O91" i="6"/>
  <c r="M91" i="6"/>
  <c r="K91" i="6"/>
  <c r="I91" i="6"/>
  <c r="G91" i="6"/>
  <c r="E91" i="6"/>
  <c r="AQ90" i="6"/>
  <c r="AO90" i="6"/>
  <c r="AM90" i="6"/>
  <c r="AK90" i="6"/>
  <c r="AI90" i="6"/>
  <c r="AG90" i="6"/>
  <c r="AE90" i="6"/>
  <c r="AC90" i="6"/>
  <c r="AA90" i="6"/>
  <c r="Y90" i="6"/>
  <c r="W90" i="6"/>
  <c r="U90" i="6"/>
  <c r="S90" i="6"/>
  <c r="Q90" i="6"/>
  <c r="O90" i="6"/>
  <c r="M90" i="6"/>
  <c r="K90" i="6"/>
  <c r="I90" i="6"/>
  <c r="G90" i="6"/>
  <c r="E90" i="6"/>
  <c r="AQ89" i="6"/>
  <c r="AO89" i="6"/>
  <c r="AM89" i="6"/>
  <c r="AK89" i="6"/>
  <c r="AI89" i="6"/>
  <c r="AG89" i="6"/>
  <c r="AE89" i="6"/>
  <c r="AC89" i="6"/>
  <c r="AA89" i="6"/>
  <c r="Y89" i="6"/>
  <c r="W89" i="6"/>
  <c r="U89" i="6"/>
  <c r="S89" i="6"/>
  <c r="Q89" i="6"/>
  <c r="O89" i="6"/>
  <c r="M89" i="6"/>
  <c r="K89" i="6"/>
  <c r="I89" i="6"/>
  <c r="G89" i="6"/>
  <c r="E89" i="6"/>
  <c r="AQ88" i="6"/>
  <c r="AO88" i="6"/>
  <c r="AM88" i="6"/>
  <c r="AK88" i="6"/>
  <c r="AI88" i="6"/>
  <c r="AG88" i="6"/>
  <c r="AE88" i="6"/>
  <c r="AC88" i="6"/>
  <c r="AA88" i="6"/>
  <c r="Y88" i="6"/>
  <c r="W88" i="6"/>
  <c r="U88" i="6"/>
  <c r="S88" i="6"/>
  <c r="Q88" i="6"/>
  <c r="O88" i="6"/>
  <c r="M88" i="6"/>
  <c r="K88" i="6"/>
  <c r="I88" i="6"/>
  <c r="G88" i="6"/>
  <c r="E88" i="6"/>
  <c r="AQ87" i="6"/>
  <c r="AO87" i="6"/>
  <c r="AM87" i="6"/>
  <c r="AK87" i="6"/>
  <c r="AI87" i="6"/>
  <c r="AG87" i="6"/>
  <c r="AE87" i="6"/>
  <c r="AC87" i="6"/>
  <c r="AA87" i="6"/>
  <c r="Y87" i="6"/>
  <c r="W87" i="6"/>
  <c r="U87" i="6"/>
  <c r="S87" i="6"/>
  <c r="Q87" i="6"/>
  <c r="O87" i="6"/>
  <c r="M87" i="6"/>
  <c r="K87" i="6"/>
  <c r="I87" i="6"/>
  <c r="G87" i="6"/>
  <c r="E87" i="6"/>
  <c r="AQ86" i="6"/>
  <c r="AO86" i="6"/>
  <c r="AM86" i="6"/>
  <c r="AK86" i="6"/>
  <c r="AI86" i="6"/>
  <c r="AG86" i="6"/>
  <c r="AE86" i="6"/>
  <c r="AC86" i="6"/>
  <c r="AA86" i="6"/>
  <c r="Y86" i="6"/>
  <c r="W86" i="6"/>
  <c r="U86" i="6"/>
  <c r="S86" i="6"/>
  <c r="Q86" i="6"/>
  <c r="O86" i="6"/>
  <c r="M86" i="6"/>
  <c r="K86" i="6"/>
  <c r="I86" i="6"/>
  <c r="G86" i="6"/>
  <c r="E86" i="6"/>
  <c r="AQ85" i="6"/>
  <c r="AO85" i="6"/>
  <c r="AM85" i="6"/>
  <c r="AK85" i="6"/>
  <c r="AI85" i="6"/>
  <c r="AG85" i="6"/>
  <c r="AE85" i="6"/>
  <c r="AC85" i="6"/>
  <c r="AA85" i="6"/>
  <c r="Y85" i="6"/>
  <c r="W85" i="6"/>
  <c r="U85" i="6"/>
  <c r="S85" i="6"/>
  <c r="Q85" i="6"/>
  <c r="O85" i="6"/>
  <c r="M85" i="6"/>
  <c r="K85" i="6"/>
  <c r="I85" i="6"/>
  <c r="G85" i="6"/>
  <c r="E85" i="6"/>
  <c r="AQ84" i="6"/>
  <c r="AO84" i="6"/>
  <c r="AM84" i="6"/>
  <c r="AK84" i="6"/>
  <c r="AI84" i="6"/>
  <c r="AG84" i="6"/>
  <c r="AE84" i="6"/>
  <c r="AC84" i="6"/>
  <c r="AA84" i="6"/>
  <c r="Y84" i="6"/>
  <c r="W84" i="6"/>
  <c r="U84" i="6"/>
  <c r="S84" i="6"/>
  <c r="Q84" i="6"/>
  <c r="O84" i="6"/>
  <c r="M84" i="6"/>
  <c r="K84" i="6"/>
  <c r="I84" i="6"/>
  <c r="G84" i="6"/>
  <c r="E84" i="6"/>
  <c r="AQ83" i="6"/>
  <c r="AO83" i="6"/>
  <c r="AM83" i="6"/>
  <c r="AK83" i="6"/>
  <c r="AI83" i="6"/>
  <c r="AG83" i="6"/>
  <c r="AE83" i="6"/>
  <c r="AC83" i="6"/>
  <c r="AA83" i="6"/>
  <c r="Y83" i="6"/>
  <c r="W83" i="6"/>
  <c r="U83" i="6"/>
  <c r="S83" i="6"/>
  <c r="Q83" i="6"/>
  <c r="O83" i="6"/>
  <c r="M83" i="6"/>
  <c r="K83" i="6"/>
  <c r="I83" i="6"/>
  <c r="G83" i="6"/>
  <c r="E83" i="6"/>
  <c r="AQ82" i="6"/>
  <c r="AO82" i="6"/>
  <c r="AM82" i="6"/>
  <c r="AK82" i="6"/>
  <c r="AI82" i="6"/>
  <c r="AG82" i="6"/>
  <c r="AE82" i="6"/>
  <c r="AC82" i="6"/>
  <c r="AA82" i="6"/>
  <c r="Y82" i="6"/>
  <c r="W82" i="6"/>
  <c r="U82" i="6"/>
  <c r="S82" i="6"/>
  <c r="Q82" i="6"/>
  <c r="O82" i="6"/>
  <c r="M82" i="6"/>
  <c r="K82" i="6"/>
  <c r="I82" i="6"/>
  <c r="G82" i="6"/>
  <c r="E82" i="6"/>
  <c r="AQ81" i="6"/>
  <c r="AO81" i="6"/>
  <c r="AM81" i="6"/>
  <c r="AK81" i="6"/>
  <c r="AI81" i="6"/>
  <c r="AG81" i="6"/>
  <c r="AE81" i="6"/>
  <c r="AC81" i="6"/>
  <c r="AA81" i="6"/>
  <c r="Y81" i="6"/>
  <c r="W81" i="6"/>
  <c r="U81" i="6"/>
  <c r="S81" i="6"/>
  <c r="Q81" i="6"/>
  <c r="O81" i="6"/>
  <c r="M81" i="6"/>
  <c r="K81" i="6"/>
  <c r="I81" i="6"/>
  <c r="G81" i="6"/>
  <c r="E81" i="6"/>
  <c r="AQ80" i="6"/>
  <c r="AO80" i="6"/>
  <c r="AM80" i="6"/>
  <c r="AK80" i="6"/>
  <c r="AI80" i="6"/>
  <c r="AG80" i="6"/>
  <c r="AE80" i="6"/>
  <c r="AC80" i="6"/>
  <c r="AA80" i="6"/>
  <c r="Y80" i="6"/>
  <c r="W80" i="6"/>
  <c r="U80" i="6"/>
  <c r="S80" i="6"/>
  <c r="Q80" i="6"/>
  <c r="O80" i="6"/>
  <c r="M80" i="6"/>
  <c r="K80" i="6"/>
  <c r="I80" i="6"/>
  <c r="G80" i="6"/>
  <c r="E80" i="6"/>
  <c r="AQ79" i="6"/>
  <c r="AO79" i="6"/>
  <c r="AM79" i="6"/>
  <c r="AK79" i="6"/>
  <c r="AI79" i="6"/>
  <c r="AG79" i="6"/>
  <c r="AE79" i="6"/>
  <c r="AC79" i="6"/>
  <c r="AA79" i="6"/>
  <c r="Y79" i="6"/>
  <c r="W79" i="6"/>
  <c r="U79" i="6"/>
  <c r="S79" i="6"/>
  <c r="Q79" i="6"/>
  <c r="O79" i="6"/>
  <c r="M79" i="6"/>
  <c r="K79" i="6"/>
  <c r="I79" i="6"/>
  <c r="G79" i="6"/>
  <c r="E79" i="6"/>
  <c r="AQ78" i="6"/>
  <c r="AO78" i="6"/>
  <c r="AM78" i="6"/>
  <c r="AK78" i="6"/>
  <c r="AI78" i="6"/>
  <c r="AG78" i="6"/>
  <c r="AE78" i="6"/>
  <c r="AC78" i="6"/>
  <c r="AA78" i="6"/>
  <c r="Y78" i="6"/>
  <c r="W78" i="6"/>
  <c r="U78" i="6"/>
  <c r="S78" i="6"/>
  <c r="Q78" i="6"/>
  <c r="O78" i="6"/>
  <c r="M78" i="6"/>
  <c r="K78" i="6"/>
  <c r="I78" i="6"/>
  <c r="G78" i="6"/>
  <c r="E78" i="6"/>
  <c r="AQ77" i="6"/>
  <c r="AO77" i="6"/>
  <c r="AM77" i="6"/>
  <c r="AK77" i="6"/>
  <c r="AI77" i="6"/>
  <c r="AG77" i="6"/>
  <c r="AE77" i="6"/>
  <c r="AC77" i="6"/>
  <c r="AA77" i="6"/>
  <c r="Y77" i="6"/>
  <c r="W77" i="6"/>
  <c r="U77" i="6"/>
  <c r="S77" i="6"/>
  <c r="Q77" i="6"/>
  <c r="O77" i="6"/>
  <c r="M77" i="6"/>
  <c r="K77" i="6"/>
  <c r="I77" i="6"/>
  <c r="G77" i="6"/>
  <c r="E77" i="6"/>
  <c r="AQ76" i="6"/>
  <c r="AO76" i="6"/>
  <c r="AM76" i="6"/>
  <c r="AK76" i="6"/>
  <c r="AI76" i="6"/>
  <c r="AG76" i="6"/>
  <c r="AE76" i="6"/>
  <c r="AC76" i="6"/>
  <c r="AA76" i="6"/>
  <c r="Y76" i="6"/>
  <c r="W76" i="6"/>
  <c r="U76" i="6"/>
  <c r="S76" i="6"/>
  <c r="Q76" i="6"/>
  <c r="O76" i="6"/>
  <c r="M76" i="6"/>
  <c r="K76" i="6"/>
  <c r="I76" i="6"/>
  <c r="G76" i="6"/>
  <c r="E76" i="6"/>
  <c r="AQ75" i="6"/>
  <c r="AO75" i="6"/>
  <c r="AM75" i="6"/>
  <c r="AK75" i="6"/>
  <c r="AI75" i="6"/>
  <c r="AG75" i="6"/>
  <c r="AE75" i="6"/>
  <c r="AC75" i="6"/>
  <c r="AA75" i="6"/>
  <c r="Y75" i="6"/>
  <c r="W75" i="6"/>
  <c r="U75" i="6"/>
  <c r="S75" i="6"/>
  <c r="Q75" i="6"/>
  <c r="O75" i="6"/>
  <c r="M75" i="6"/>
  <c r="K75" i="6"/>
  <c r="I75" i="6"/>
  <c r="G75" i="6"/>
  <c r="E75" i="6"/>
  <c r="AQ74" i="6"/>
  <c r="AO74" i="6"/>
  <c r="AM74" i="6"/>
  <c r="AK74" i="6"/>
  <c r="AI74" i="6"/>
  <c r="AG74" i="6"/>
  <c r="AE74" i="6"/>
  <c r="AC74" i="6"/>
  <c r="AA74" i="6"/>
  <c r="Y74" i="6"/>
  <c r="W74" i="6"/>
  <c r="U74" i="6"/>
  <c r="S74" i="6"/>
  <c r="Q74" i="6"/>
  <c r="O74" i="6"/>
  <c r="M74" i="6"/>
  <c r="K74" i="6"/>
  <c r="I74" i="6"/>
  <c r="G74" i="6"/>
  <c r="E74" i="6"/>
  <c r="AQ73" i="6"/>
  <c r="AO73" i="6"/>
  <c r="AM73" i="6"/>
  <c r="AK73" i="6"/>
  <c r="AI73" i="6"/>
  <c r="AG73" i="6"/>
  <c r="AE73" i="6"/>
  <c r="AC73" i="6"/>
  <c r="AA73" i="6"/>
  <c r="Y73" i="6"/>
  <c r="W73" i="6"/>
  <c r="U73" i="6"/>
  <c r="S73" i="6"/>
  <c r="Q73" i="6"/>
  <c r="O73" i="6"/>
  <c r="M73" i="6"/>
  <c r="K73" i="6"/>
  <c r="I73" i="6"/>
  <c r="G73" i="6"/>
  <c r="E73" i="6"/>
  <c r="AQ72" i="6"/>
  <c r="AO72" i="6"/>
  <c r="AM72" i="6"/>
  <c r="AK72" i="6"/>
  <c r="AI72" i="6"/>
  <c r="AG72" i="6"/>
  <c r="AE72" i="6"/>
  <c r="AC72" i="6"/>
  <c r="AA72" i="6"/>
  <c r="Y72" i="6"/>
  <c r="W72" i="6"/>
  <c r="U72" i="6"/>
  <c r="S72" i="6"/>
  <c r="Q72" i="6"/>
  <c r="O72" i="6"/>
  <c r="M72" i="6"/>
  <c r="K72" i="6"/>
  <c r="I72" i="6"/>
  <c r="G72" i="6"/>
  <c r="E72" i="6"/>
  <c r="AQ71" i="6"/>
  <c r="AO71" i="6"/>
  <c r="AM71" i="6"/>
  <c r="AK71" i="6"/>
  <c r="AI71" i="6"/>
  <c r="AG71" i="6"/>
  <c r="AE71" i="6"/>
  <c r="AC71" i="6"/>
  <c r="AA71" i="6"/>
  <c r="Y71" i="6"/>
  <c r="W71" i="6"/>
  <c r="U71" i="6"/>
  <c r="S71" i="6"/>
  <c r="Q71" i="6"/>
  <c r="O71" i="6"/>
  <c r="M71" i="6"/>
  <c r="K71" i="6"/>
  <c r="I71" i="6"/>
  <c r="G71" i="6"/>
  <c r="E71" i="6"/>
  <c r="AQ70" i="6"/>
  <c r="AO70" i="6"/>
  <c r="AM70" i="6"/>
  <c r="AK70" i="6"/>
  <c r="AI70" i="6"/>
  <c r="AG70" i="6"/>
  <c r="AE70" i="6"/>
  <c r="AC70" i="6"/>
  <c r="AA70" i="6"/>
  <c r="Y70" i="6"/>
  <c r="W70" i="6"/>
  <c r="U70" i="6"/>
  <c r="S70" i="6"/>
  <c r="Q70" i="6"/>
  <c r="O70" i="6"/>
  <c r="M70" i="6"/>
  <c r="K70" i="6"/>
  <c r="I70" i="6"/>
  <c r="G70" i="6"/>
  <c r="E70" i="6"/>
  <c r="AQ69" i="6"/>
  <c r="AO69" i="6"/>
  <c r="AM69" i="6"/>
  <c r="AK69" i="6"/>
  <c r="AI69" i="6"/>
  <c r="AG69" i="6"/>
  <c r="AE69" i="6"/>
  <c r="AC69" i="6"/>
  <c r="AA69" i="6"/>
  <c r="Y69" i="6"/>
  <c r="W69" i="6"/>
  <c r="U69" i="6"/>
  <c r="S69" i="6"/>
  <c r="Q69" i="6"/>
  <c r="O69" i="6"/>
  <c r="M69" i="6"/>
  <c r="K69" i="6"/>
  <c r="I69" i="6"/>
  <c r="G69" i="6"/>
  <c r="E69" i="6"/>
  <c r="AQ68" i="6"/>
  <c r="AO68" i="6"/>
  <c r="AM68" i="6"/>
  <c r="AK68" i="6"/>
  <c r="AI68" i="6"/>
  <c r="AG68" i="6"/>
  <c r="AE68" i="6"/>
  <c r="AC68" i="6"/>
  <c r="AA68" i="6"/>
  <c r="Y68" i="6"/>
  <c r="W68" i="6"/>
  <c r="U68" i="6"/>
  <c r="S68" i="6"/>
  <c r="Q68" i="6"/>
  <c r="O68" i="6"/>
  <c r="M68" i="6"/>
  <c r="K68" i="6"/>
  <c r="I68" i="6"/>
  <c r="G68" i="6"/>
  <c r="E68" i="6"/>
  <c r="AQ67" i="6"/>
  <c r="AO67" i="6"/>
  <c r="AM67" i="6"/>
  <c r="AK67" i="6"/>
  <c r="AI67" i="6"/>
  <c r="AG67" i="6"/>
  <c r="AE67" i="6"/>
  <c r="AC67" i="6"/>
  <c r="AA67" i="6"/>
  <c r="Y67" i="6"/>
  <c r="W67" i="6"/>
  <c r="U67" i="6"/>
  <c r="S67" i="6"/>
  <c r="Q67" i="6"/>
  <c r="O67" i="6"/>
  <c r="M67" i="6"/>
  <c r="K67" i="6"/>
  <c r="I67" i="6"/>
  <c r="G67" i="6"/>
  <c r="E67" i="6"/>
  <c r="AQ66" i="6"/>
  <c r="AO66" i="6"/>
  <c r="AM66" i="6"/>
  <c r="AK66" i="6"/>
  <c r="AI66" i="6"/>
  <c r="AG66" i="6"/>
  <c r="AE66" i="6"/>
  <c r="AC66" i="6"/>
  <c r="AA66" i="6"/>
  <c r="Y66" i="6"/>
  <c r="W66" i="6"/>
  <c r="U66" i="6"/>
  <c r="S66" i="6"/>
  <c r="Q66" i="6"/>
  <c r="O66" i="6"/>
  <c r="M66" i="6"/>
  <c r="K66" i="6"/>
  <c r="I66" i="6"/>
  <c r="G66" i="6"/>
  <c r="E66" i="6"/>
  <c r="AQ65" i="6"/>
  <c r="AO65" i="6"/>
  <c r="AM65" i="6"/>
  <c r="AK65" i="6"/>
  <c r="AI65" i="6"/>
  <c r="AG65" i="6"/>
  <c r="AE65" i="6"/>
  <c r="AC65" i="6"/>
  <c r="AA65" i="6"/>
  <c r="Y65" i="6"/>
  <c r="W65" i="6"/>
  <c r="U65" i="6"/>
  <c r="S65" i="6"/>
  <c r="Q65" i="6"/>
  <c r="O65" i="6"/>
  <c r="M65" i="6"/>
  <c r="K65" i="6"/>
  <c r="I65" i="6"/>
  <c r="G65" i="6"/>
  <c r="E65" i="6"/>
  <c r="AQ64" i="6"/>
  <c r="AO64" i="6"/>
  <c r="AM64" i="6"/>
  <c r="AK64" i="6"/>
  <c r="AI64" i="6"/>
  <c r="AG64" i="6"/>
  <c r="AE64" i="6"/>
  <c r="AC64" i="6"/>
  <c r="AA64" i="6"/>
  <c r="Y64" i="6"/>
  <c r="W64" i="6"/>
  <c r="U64" i="6"/>
  <c r="S64" i="6"/>
  <c r="Q64" i="6"/>
  <c r="O64" i="6"/>
  <c r="M64" i="6"/>
  <c r="K64" i="6"/>
  <c r="I64" i="6"/>
  <c r="G64" i="6"/>
  <c r="E64" i="6"/>
  <c r="AQ63" i="6"/>
  <c r="AO63" i="6"/>
  <c r="AM63" i="6"/>
  <c r="AK63" i="6"/>
  <c r="AI63" i="6"/>
  <c r="AG63" i="6"/>
  <c r="AE63" i="6"/>
  <c r="AC63" i="6"/>
  <c r="AA63" i="6"/>
  <c r="Y63" i="6"/>
  <c r="W63" i="6"/>
  <c r="U63" i="6"/>
  <c r="S63" i="6"/>
  <c r="Q63" i="6"/>
  <c r="O63" i="6"/>
  <c r="M63" i="6"/>
  <c r="K63" i="6"/>
  <c r="I63" i="6"/>
  <c r="G63" i="6"/>
  <c r="E63" i="6"/>
  <c r="AQ62" i="6"/>
  <c r="AO62" i="6"/>
  <c r="AM62" i="6"/>
  <c r="AK62" i="6"/>
  <c r="AI62" i="6"/>
  <c r="AG62" i="6"/>
  <c r="AE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Q61" i="6"/>
  <c r="AO61" i="6"/>
  <c r="AM61" i="6"/>
  <c r="AK61" i="6"/>
  <c r="AI61" i="6"/>
  <c r="AG61" i="6"/>
  <c r="AE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AQ60" i="6"/>
  <c r="AO60" i="6"/>
  <c r="AM60" i="6"/>
  <c r="AK60" i="6"/>
  <c r="AI60" i="6"/>
  <c r="AG60" i="6"/>
  <c r="AE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AQ59" i="6"/>
  <c r="AO59" i="6"/>
  <c r="AM59" i="6"/>
  <c r="AK59" i="6"/>
  <c r="AI59" i="6"/>
  <c r="AG59" i="6"/>
  <c r="AE59" i="6"/>
  <c r="AC59" i="6"/>
  <c r="AA59" i="6"/>
  <c r="Y59" i="6"/>
  <c r="W59" i="6"/>
  <c r="U59" i="6"/>
  <c r="S59" i="6"/>
  <c r="Q59" i="6"/>
  <c r="O59" i="6"/>
  <c r="M59" i="6"/>
  <c r="K59" i="6"/>
  <c r="I59" i="6"/>
  <c r="G59" i="6"/>
  <c r="E59" i="6"/>
  <c r="AQ58" i="6"/>
  <c r="AO58" i="6"/>
  <c r="AM58" i="6"/>
  <c r="AK58" i="6"/>
  <c r="AI58" i="6"/>
  <c r="AG58" i="6"/>
  <c r="AE58" i="6"/>
  <c r="AC58" i="6"/>
  <c r="AA58" i="6"/>
  <c r="Y58" i="6"/>
  <c r="W58" i="6"/>
  <c r="U58" i="6"/>
  <c r="S58" i="6"/>
  <c r="Q58" i="6"/>
  <c r="O58" i="6"/>
  <c r="M58" i="6"/>
  <c r="K58" i="6"/>
  <c r="I58" i="6"/>
  <c r="G58" i="6"/>
  <c r="E58" i="6"/>
  <c r="AQ57" i="6"/>
  <c r="AO57" i="6"/>
  <c r="AM57" i="6"/>
  <c r="AK57" i="6"/>
  <c r="AI57" i="6"/>
  <c r="AG57" i="6"/>
  <c r="AE57" i="6"/>
  <c r="AC57" i="6"/>
  <c r="AA57" i="6"/>
  <c r="Y57" i="6"/>
  <c r="W57" i="6"/>
  <c r="U57" i="6"/>
  <c r="S57" i="6"/>
  <c r="Q57" i="6"/>
  <c r="O57" i="6"/>
  <c r="M57" i="6"/>
  <c r="K57" i="6"/>
  <c r="I57" i="6"/>
  <c r="G57" i="6"/>
  <c r="E57" i="6"/>
  <c r="AQ56" i="6"/>
  <c r="AO56" i="6"/>
  <c r="AM56" i="6"/>
  <c r="AK56" i="6"/>
  <c r="AI56" i="6"/>
  <c r="AG56" i="6"/>
  <c r="AE56" i="6"/>
  <c r="AC56" i="6"/>
  <c r="AA56" i="6"/>
  <c r="Y56" i="6"/>
  <c r="W56" i="6"/>
  <c r="U56" i="6"/>
  <c r="S56" i="6"/>
  <c r="Q56" i="6"/>
  <c r="O56" i="6"/>
  <c r="M56" i="6"/>
  <c r="K56" i="6"/>
  <c r="I56" i="6"/>
  <c r="G56" i="6"/>
  <c r="E56" i="6"/>
  <c r="AQ55" i="6"/>
  <c r="AO55" i="6"/>
  <c r="AM55" i="6"/>
  <c r="AK55" i="6"/>
  <c r="AI55" i="6"/>
  <c r="AG55" i="6"/>
  <c r="AE55" i="6"/>
  <c r="AC55" i="6"/>
  <c r="AA55" i="6"/>
  <c r="Y55" i="6"/>
  <c r="W55" i="6"/>
  <c r="U55" i="6"/>
  <c r="S55" i="6"/>
  <c r="Q55" i="6"/>
  <c r="O55" i="6"/>
  <c r="M55" i="6"/>
  <c r="K55" i="6"/>
  <c r="I55" i="6"/>
  <c r="G55" i="6"/>
  <c r="E55" i="6"/>
  <c r="AQ54" i="6"/>
  <c r="AO54" i="6"/>
  <c r="AM54" i="6"/>
  <c r="AK54" i="6"/>
  <c r="AI54" i="6"/>
  <c r="AG54" i="6"/>
  <c r="AE54" i="6"/>
  <c r="AC54" i="6"/>
  <c r="AA54" i="6"/>
  <c r="Y54" i="6"/>
  <c r="W54" i="6"/>
  <c r="U54" i="6"/>
  <c r="S54" i="6"/>
  <c r="Q54" i="6"/>
  <c r="O54" i="6"/>
  <c r="M54" i="6"/>
  <c r="K54" i="6"/>
  <c r="I54" i="6"/>
  <c r="G54" i="6"/>
  <c r="E54" i="6"/>
  <c r="AQ53" i="6"/>
  <c r="AO53" i="6"/>
  <c r="AM53" i="6"/>
  <c r="AK53" i="6"/>
  <c r="AI53" i="6"/>
  <c r="AG53" i="6"/>
  <c r="AE53" i="6"/>
  <c r="AC53" i="6"/>
  <c r="AA53" i="6"/>
  <c r="Y53" i="6"/>
  <c r="W53" i="6"/>
  <c r="U53" i="6"/>
  <c r="S53" i="6"/>
  <c r="Q53" i="6"/>
  <c r="O53" i="6"/>
  <c r="M53" i="6"/>
  <c r="K53" i="6"/>
  <c r="I53" i="6"/>
  <c r="G53" i="6"/>
  <c r="E53" i="6"/>
  <c r="AQ52" i="6"/>
  <c r="AO52" i="6"/>
  <c r="AM52" i="6"/>
  <c r="AK52" i="6"/>
  <c r="AI52" i="6"/>
  <c r="AG52" i="6"/>
  <c r="AE52" i="6"/>
  <c r="AC52" i="6"/>
  <c r="AA52" i="6"/>
  <c r="Y52" i="6"/>
  <c r="W52" i="6"/>
  <c r="U52" i="6"/>
  <c r="S52" i="6"/>
  <c r="Q52" i="6"/>
  <c r="O52" i="6"/>
  <c r="M52" i="6"/>
  <c r="K52" i="6"/>
  <c r="I52" i="6"/>
  <c r="G52" i="6"/>
  <c r="E52" i="6"/>
  <c r="AQ51" i="6"/>
  <c r="AO51" i="6"/>
  <c r="AM51" i="6"/>
  <c r="AK51" i="6"/>
  <c r="AI51" i="6"/>
  <c r="AG51" i="6"/>
  <c r="AE51" i="6"/>
  <c r="AC51" i="6"/>
  <c r="AA51" i="6"/>
  <c r="Y51" i="6"/>
  <c r="W51" i="6"/>
  <c r="U51" i="6"/>
  <c r="S51" i="6"/>
  <c r="Q51" i="6"/>
  <c r="O51" i="6"/>
  <c r="M51" i="6"/>
  <c r="K51" i="6"/>
  <c r="I51" i="6"/>
  <c r="G51" i="6"/>
  <c r="E51" i="6"/>
  <c r="AQ50" i="6"/>
  <c r="AO50" i="6"/>
  <c r="AM50" i="6"/>
  <c r="AK50" i="6"/>
  <c r="AI50" i="6"/>
  <c r="AG50" i="6"/>
  <c r="AE50" i="6"/>
  <c r="AC50" i="6"/>
  <c r="AA50" i="6"/>
  <c r="Y50" i="6"/>
  <c r="W50" i="6"/>
  <c r="U50" i="6"/>
  <c r="S50" i="6"/>
  <c r="Q50" i="6"/>
  <c r="O50" i="6"/>
  <c r="M50" i="6"/>
  <c r="K50" i="6"/>
  <c r="I50" i="6"/>
  <c r="G50" i="6"/>
  <c r="E50" i="6"/>
  <c r="AQ49" i="6"/>
  <c r="AO49" i="6"/>
  <c r="AM49" i="6"/>
  <c r="AK49" i="6"/>
  <c r="AI49" i="6"/>
  <c r="AG49" i="6"/>
  <c r="AE49" i="6"/>
  <c r="AC49" i="6"/>
  <c r="AA49" i="6"/>
  <c r="Y49" i="6"/>
  <c r="W49" i="6"/>
  <c r="U49" i="6"/>
  <c r="S49" i="6"/>
  <c r="Q49" i="6"/>
  <c r="O49" i="6"/>
  <c r="M49" i="6"/>
  <c r="K49" i="6"/>
  <c r="I49" i="6"/>
  <c r="G49" i="6"/>
  <c r="E49" i="6"/>
  <c r="AQ48" i="6"/>
  <c r="AO48" i="6"/>
  <c r="AM48" i="6"/>
  <c r="AK48" i="6"/>
  <c r="AI48" i="6"/>
  <c r="AG48" i="6"/>
  <c r="AE48" i="6"/>
  <c r="AC48" i="6"/>
  <c r="AA48" i="6"/>
  <c r="Y48" i="6"/>
  <c r="W48" i="6"/>
  <c r="U48" i="6"/>
  <c r="S48" i="6"/>
  <c r="Q48" i="6"/>
  <c r="O48" i="6"/>
  <c r="M48" i="6"/>
  <c r="K48" i="6"/>
  <c r="I48" i="6"/>
  <c r="G48" i="6"/>
  <c r="E48" i="6"/>
  <c r="AQ47" i="6"/>
  <c r="AO47" i="6"/>
  <c r="AM47" i="6"/>
  <c r="AK47" i="6"/>
  <c r="AI47" i="6"/>
  <c r="AG47" i="6"/>
  <c r="AE47" i="6"/>
  <c r="AC47" i="6"/>
  <c r="AA47" i="6"/>
  <c r="Y47" i="6"/>
  <c r="W47" i="6"/>
  <c r="U47" i="6"/>
  <c r="S47" i="6"/>
  <c r="Q47" i="6"/>
  <c r="O47" i="6"/>
  <c r="M47" i="6"/>
  <c r="K47" i="6"/>
  <c r="I47" i="6"/>
  <c r="G47" i="6"/>
  <c r="E47" i="6"/>
  <c r="AQ46" i="6"/>
  <c r="AO46" i="6"/>
  <c r="AM46" i="6"/>
  <c r="AK46" i="6"/>
  <c r="AI46" i="6"/>
  <c r="AG46" i="6"/>
  <c r="AE46" i="6"/>
  <c r="AC46" i="6"/>
  <c r="AA46" i="6"/>
  <c r="Y46" i="6"/>
  <c r="W46" i="6"/>
  <c r="U46" i="6"/>
  <c r="S46" i="6"/>
  <c r="Q46" i="6"/>
  <c r="O46" i="6"/>
  <c r="M46" i="6"/>
  <c r="K46" i="6"/>
  <c r="I46" i="6"/>
  <c r="G46" i="6"/>
  <c r="E46" i="6"/>
  <c r="AQ45" i="6"/>
  <c r="AO45" i="6"/>
  <c r="AM45" i="6"/>
  <c r="AK45" i="6"/>
  <c r="AI45" i="6"/>
  <c r="AG45" i="6"/>
  <c r="AE45" i="6"/>
  <c r="AC45" i="6"/>
  <c r="AA45" i="6"/>
  <c r="Y45" i="6"/>
  <c r="W45" i="6"/>
  <c r="U45" i="6"/>
  <c r="S45" i="6"/>
  <c r="Q45" i="6"/>
  <c r="O45" i="6"/>
  <c r="M45" i="6"/>
  <c r="K45" i="6"/>
  <c r="I45" i="6"/>
  <c r="G45" i="6"/>
  <c r="E45" i="6"/>
  <c r="AQ44" i="6"/>
  <c r="AO44" i="6"/>
  <c r="AM44" i="6"/>
  <c r="AK44" i="6"/>
  <c r="AI44" i="6"/>
  <c r="AG44" i="6"/>
  <c r="AE44" i="6"/>
  <c r="AC44" i="6"/>
  <c r="AA44" i="6"/>
  <c r="Y44" i="6"/>
  <c r="W44" i="6"/>
  <c r="U44" i="6"/>
  <c r="S44" i="6"/>
  <c r="Q44" i="6"/>
  <c r="O44" i="6"/>
  <c r="M44" i="6"/>
  <c r="K44" i="6"/>
  <c r="I44" i="6"/>
  <c r="G44" i="6"/>
  <c r="E44" i="6"/>
  <c r="AQ43" i="6"/>
  <c r="AO43" i="6"/>
  <c r="AM43" i="6"/>
  <c r="AK43" i="6"/>
  <c r="AI43" i="6"/>
  <c r="AG43" i="6"/>
  <c r="AE43" i="6"/>
  <c r="AC43" i="6"/>
  <c r="AA43" i="6"/>
  <c r="Y43" i="6"/>
  <c r="W43" i="6"/>
  <c r="U43" i="6"/>
  <c r="S43" i="6"/>
  <c r="Q43" i="6"/>
  <c r="O43" i="6"/>
  <c r="M43" i="6"/>
  <c r="K43" i="6"/>
  <c r="I43" i="6"/>
  <c r="G43" i="6"/>
  <c r="E43" i="6"/>
  <c r="AQ42" i="6"/>
  <c r="AO42" i="6"/>
  <c r="AM42" i="6"/>
  <c r="AK42" i="6"/>
  <c r="AI42" i="6"/>
  <c r="AG42" i="6"/>
  <c r="AE42" i="6"/>
  <c r="AC42" i="6"/>
  <c r="AA42" i="6"/>
  <c r="Y42" i="6"/>
  <c r="W42" i="6"/>
  <c r="U42" i="6"/>
  <c r="S42" i="6"/>
  <c r="Q42" i="6"/>
  <c r="O42" i="6"/>
  <c r="M42" i="6"/>
  <c r="K42" i="6"/>
  <c r="I42" i="6"/>
  <c r="G42" i="6"/>
  <c r="E42" i="6"/>
  <c r="AQ41" i="6"/>
  <c r="AO41" i="6"/>
  <c r="AM41" i="6"/>
  <c r="AK41" i="6"/>
  <c r="AI41" i="6"/>
  <c r="AG41" i="6"/>
  <c r="AE41" i="6"/>
  <c r="AC41" i="6"/>
  <c r="AA41" i="6"/>
  <c r="Y41" i="6"/>
  <c r="W41" i="6"/>
  <c r="U41" i="6"/>
  <c r="S41" i="6"/>
  <c r="Q41" i="6"/>
  <c r="O41" i="6"/>
  <c r="M41" i="6"/>
  <c r="K41" i="6"/>
  <c r="I41" i="6"/>
  <c r="G41" i="6"/>
  <c r="E41" i="6"/>
  <c r="AQ40" i="6"/>
  <c r="AO40" i="6"/>
  <c r="AM40" i="6"/>
  <c r="AK40" i="6"/>
  <c r="AI40" i="6"/>
  <c r="AG40" i="6"/>
  <c r="AE40" i="6"/>
  <c r="AC40" i="6"/>
  <c r="AA40" i="6"/>
  <c r="Y40" i="6"/>
  <c r="W40" i="6"/>
  <c r="U40" i="6"/>
  <c r="S40" i="6"/>
  <c r="Q40" i="6"/>
  <c r="O40" i="6"/>
  <c r="M40" i="6"/>
  <c r="K40" i="6"/>
  <c r="I40" i="6"/>
  <c r="G40" i="6"/>
  <c r="E40" i="6"/>
  <c r="AQ39" i="6"/>
  <c r="AO39" i="6"/>
  <c r="AM39" i="6"/>
  <c r="AK39" i="6"/>
  <c r="AI39" i="6"/>
  <c r="AG39" i="6"/>
  <c r="AE39" i="6"/>
  <c r="AC39" i="6"/>
  <c r="AA39" i="6"/>
  <c r="Y39" i="6"/>
  <c r="W39" i="6"/>
  <c r="U39" i="6"/>
  <c r="S39" i="6"/>
  <c r="Q39" i="6"/>
  <c r="O39" i="6"/>
  <c r="M39" i="6"/>
  <c r="K39" i="6"/>
  <c r="I39" i="6"/>
  <c r="G39" i="6"/>
  <c r="E39" i="6"/>
  <c r="AQ38" i="6"/>
  <c r="AO38" i="6"/>
  <c r="AM38" i="6"/>
  <c r="AK38" i="6"/>
  <c r="AI38" i="6"/>
  <c r="AG38" i="6"/>
  <c r="AE38" i="6"/>
  <c r="AC38" i="6"/>
  <c r="AA38" i="6"/>
  <c r="Y38" i="6"/>
  <c r="W38" i="6"/>
  <c r="U38" i="6"/>
  <c r="S38" i="6"/>
  <c r="Q38" i="6"/>
  <c r="O38" i="6"/>
  <c r="M38" i="6"/>
  <c r="K38" i="6"/>
  <c r="I38" i="6"/>
  <c r="G38" i="6"/>
  <c r="E38" i="6"/>
  <c r="AQ37" i="6"/>
  <c r="AO37" i="6"/>
  <c r="AM37" i="6"/>
  <c r="AK37" i="6"/>
  <c r="AI37" i="6"/>
  <c r="AG37" i="6"/>
  <c r="AE37" i="6"/>
  <c r="AC37" i="6"/>
  <c r="AA37" i="6"/>
  <c r="Y37" i="6"/>
  <c r="W37" i="6"/>
  <c r="U37" i="6"/>
  <c r="S37" i="6"/>
  <c r="Q37" i="6"/>
  <c r="O37" i="6"/>
  <c r="M37" i="6"/>
  <c r="K37" i="6"/>
  <c r="I37" i="6"/>
  <c r="G37" i="6"/>
  <c r="E37" i="6"/>
  <c r="AQ36" i="6"/>
  <c r="AO36" i="6"/>
  <c r="AM36" i="6"/>
  <c r="AK36" i="6"/>
  <c r="AI36" i="6"/>
  <c r="AG36" i="6"/>
  <c r="AE36" i="6"/>
  <c r="AC36" i="6"/>
  <c r="AA36" i="6"/>
  <c r="Y36" i="6"/>
  <c r="W36" i="6"/>
  <c r="U36" i="6"/>
  <c r="S36" i="6"/>
  <c r="Q36" i="6"/>
  <c r="O36" i="6"/>
  <c r="M36" i="6"/>
  <c r="K36" i="6"/>
  <c r="I36" i="6"/>
  <c r="G36" i="6"/>
  <c r="E36" i="6"/>
  <c r="AQ35" i="6"/>
  <c r="AO35" i="6"/>
  <c r="AM35" i="6"/>
  <c r="AK35" i="6"/>
  <c r="AI35" i="6"/>
  <c r="AG35" i="6"/>
  <c r="AE35" i="6"/>
  <c r="AC35" i="6"/>
  <c r="AA35" i="6"/>
  <c r="Y35" i="6"/>
  <c r="W35" i="6"/>
  <c r="U35" i="6"/>
  <c r="S35" i="6"/>
  <c r="Q35" i="6"/>
  <c r="O35" i="6"/>
  <c r="M35" i="6"/>
  <c r="K35" i="6"/>
  <c r="I35" i="6"/>
  <c r="G35" i="6"/>
  <c r="E35" i="6"/>
  <c r="AQ34" i="6"/>
  <c r="AO34" i="6"/>
  <c r="AM34" i="6"/>
  <c r="AK34" i="6"/>
  <c r="AI34" i="6"/>
  <c r="AG34" i="6"/>
  <c r="AE34" i="6"/>
  <c r="AC34" i="6"/>
  <c r="AA34" i="6"/>
  <c r="Y34" i="6"/>
  <c r="W34" i="6"/>
  <c r="U34" i="6"/>
  <c r="S34" i="6"/>
  <c r="Q34" i="6"/>
  <c r="O34" i="6"/>
  <c r="M34" i="6"/>
  <c r="K34" i="6"/>
  <c r="I34" i="6"/>
  <c r="G34" i="6"/>
  <c r="E34" i="6"/>
  <c r="AQ33" i="6"/>
  <c r="AO33" i="6"/>
  <c r="AM33" i="6"/>
  <c r="AK33" i="6"/>
  <c r="AI33" i="6"/>
  <c r="AG33" i="6"/>
  <c r="AE33" i="6"/>
  <c r="AC33" i="6"/>
  <c r="AA33" i="6"/>
  <c r="Y33" i="6"/>
  <c r="W33" i="6"/>
  <c r="U33" i="6"/>
  <c r="S33" i="6"/>
  <c r="Q33" i="6"/>
  <c r="O33" i="6"/>
  <c r="M33" i="6"/>
  <c r="K33" i="6"/>
  <c r="I33" i="6"/>
  <c r="G33" i="6"/>
  <c r="E33" i="6"/>
  <c r="AQ32" i="6"/>
  <c r="AO32" i="6"/>
  <c r="AM32" i="6"/>
  <c r="AK32" i="6"/>
  <c r="AI32" i="6"/>
  <c r="AG32" i="6"/>
  <c r="AE32" i="6"/>
  <c r="AC32" i="6"/>
  <c r="AA32" i="6"/>
  <c r="Y32" i="6"/>
  <c r="W32" i="6"/>
  <c r="U32" i="6"/>
  <c r="S32" i="6"/>
  <c r="Q32" i="6"/>
  <c r="O32" i="6"/>
  <c r="M32" i="6"/>
  <c r="K32" i="6"/>
  <c r="I32" i="6"/>
  <c r="G32" i="6"/>
  <c r="E32" i="6"/>
  <c r="AQ31" i="6"/>
  <c r="AO31" i="6"/>
  <c r="AM31" i="6"/>
  <c r="AK31" i="6"/>
  <c r="AI31" i="6"/>
  <c r="AG31" i="6"/>
  <c r="AE31" i="6"/>
  <c r="AC31" i="6"/>
  <c r="AA31" i="6"/>
  <c r="Y31" i="6"/>
  <c r="W31" i="6"/>
  <c r="U31" i="6"/>
  <c r="S31" i="6"/>
  <c r="Q31" i="6"/>
  <c r="O31" i="6"/>
  <c r="M31" i="6"/>
  <c r="K31" i="6"/>
  <c r="I31" i="6"/>
  <c r="G31" i="6"/>
  <c r="E31" i="6"/>
  <c r="AQ30" i="6"/>
  <c r="AO30" i="6"/>
  <c r="AM30" i="6"/>
  <c r="AK30" i="6"/>
  <c r="AI30" i="6"/>
  <c r="AG30" i="6"/>
  <c r="AE30" i="6"/>
  <c r="AC30" i="6"/>
  <c r="AA30" i="6"/>
  <c r="Y30" i="6"/>
  <c r="W30" i="6"/>
  <c r="U30" i="6"/>
  <c r="S30" i="6"/>
  <c r="Q30" i="6"/>
  <c r="O30" i="6"/>
  <c r="M30" i="6"/>
  <c r="K30" i="6"/>
  <c r="I30" i="6"/>
  <c r="G30" i="6"/>
  <c r="E30" i="6"/>
  <c r="AQ29" i="6"/>
  <c r="AO29" i="6"/>
  <c r="AM29" i="6"/>
  <c r="AK29" i="6"/>
  <c r="AI29" i="6"/>
  <c r="AG29" i="6"/>
  <c r="AE29" i="6"/>
  <c r="AC29" i="6"/>
  <c r="AA29" i="6"/>
  <c r="Y29" i="6"/>
  <c r="W29" i="6"/>
  <c r="U29" i="6"/>
  <c r="S29" i="6"/>
  <c r="Q29" i="6"/>
  <c r="O29" i="6"/>
  <c r="M29" i="6"/>
  <c r="K29" i="6"/>
  <c r="I29" i="6"/>
  <c r="G29" i="6"/>
  <c r="E29" i="6"/>
  <c r="AQ28" i="6"/>
  <c r="AO28" i="6"/>
  <c r="AM28" i="6"/>
  <c r="AK28" i="6"/>
  <c r="AI28" i="6"/>
  <c r="AG28" i="6"/>
  <c r="AE28" i="6"/>
  <c r="AC28" i="6"/>
  <c r="AA28" i="6"/>
  <c r="Y28" i="6"/>
  <c r="W28" i="6"/>
  <c r="U28" i="6"/>
  <c r="S28" i="6"/>
  <c r="Q28" i="6"/>
  <c r="O28" i="6"/>
  <c r="M28" i="6"/>
  <c r="K28" i="6"/>
  <c r="I28" i="6"/>
  <c r="G28" i="6"/>
  <c r="E28" i="6"/>
  <c r="AQ27" i="6"/>
  <c r="AO27" i="6"/>
  <c r="AM27" i="6"/>
  <c r="AK27" i="6"/>
  <c r="AI27" i="6"/>
  <c r="AG27" i="6"/>
  <c r="AE27" i="6"/>
  <c r="AC27" i="6"/>
  <c r="AA27" i="6"/>
  <c r="Y27" i="6"/>
  <c r="W27" i="6"/>
  <c r="U27" i="6"/>
  <c r="S27" i="6"/>
  <c r="Q27" i="6"/>
  <c r="O27" i="6"/>
  <c r="M27" i="6"/>
  <c r="K27" i="6"/>
  <c r="I27" i="6"/>
  <c r="G27" i="6"/>
  <c r="E27" i="6"/>
  <c r="AQ26" i="6"/>
  <c r="AO26" i="6"/>
  <c r="AM26" i="6"/>
  <c r="AK26" i="6"/>
  <c r="AI26" i="6"/>
  <c r="AG26" i="6"/>
  <c r="AE26" i="6"/>
  <c r="AC26" i="6"/>
  <c r="AA26" i="6"/>
  <c r="Y26" i="6"/>
  <c r="W26" i="6"/>
  <c r="U26" i="6"/>
  <c r="S26" i="6"/>
  <c r="Q26" i="6"/>
  <c r="O26" i="6"/>
  <c r="M26" i="6"/>
  <c r="K26" i="6"/>
  <c r="I26" i="6"/>
  <c r="G26" i="6"/>
  <c r="E26" i="6"/>
  <c r="AQ25" i="6"/>
  <c r="AO25" i="6"/>
  <c r="AM25" i="6"/>
  <c r="AK25" i="6"/>
  <c r="AI25" i="6"/>
  <c r="AG25" i="6"/>
  <c r="AE25" i="6"/>
  <c r="AC25" i="6"/>
  <c r="AA25" i="6"/>
  <c r="Y25" i="6"/>
  <c r="W25" i="6"/>
  <c r="U25" i="6"/>
  <c r="S25" i="6"/>
  <c r="Q25" i="6"/>
  <c r="O25" i="6"/>
  <c r="M25" i="6"/>
  <c r="K25" i="6"/>
  <c r="I25" i="6"/>
  <c r="G25" i="6"/>
  <c r="E25" i="6"/>
  <c r="AQ24" i="6"/>
  <c r="AO24" i="6"/>
  <c r="AM24" i="6"/>
  <c r="AK24" i="6"/>
  <c r="AI24" i="6"/>
  <c r="AG24" i="6"/>
  <c r="AE24" i="6"/>
  <c r="AC24" i="6"/>
  <c r="AA24" i="6"/>
  <c r="Y24" i="6"/>
  <c r="W24" i="6"/>
  <c r="U24" i="6"/>
  <c r="S24" i="6"/>
  <c r="Q24" i="6"/>
  <c r="O24" i="6"/>
  <c r="M24" i="6"/>
  <c r="K24" i="6"/>
  <c r="I24" i="6"/>
  <c r="G24" i="6"/>
  <c r="E24" i="6"/>
  <c r="AM23" i="6"/>
  <c r="AI23" i="6"/>
  <c r="AE23" i="6"/>
  <c r="AA23" i="6"/>
  <c r="W23" i="6"/>
  <c r="S23" i="6"/>
  <c r="O23" i="6"/>
  <c r="K23" i="6"/>
  <c r="G23" i="6"/>
  <c r="D23" i="6"/>
  <c r="E23" i="6" s="1"/>
  <c r="B23" i="6"/>
  <c r="AQ23" i="6" s="1"/>
  <c r="AQ22" i="6"/>
  <c r="AM22" i="6"/>
  <c r="AI22" i="6"/>
  <c r="AE22" i="6"/>
  <c r="AA22" i="6"/>
  <c r="W22" i="6"/>
  <c r="S22" i="6"/>
  <c r="O22" i="6"/>
  <c r="K22" i="6"/>
  <c r="G22" i="6"/>
  <c r="D22" i="6"/>
  <c r="E22" i="6" s="1"/>
  <c r="B22" i="6"/>
  <c r="AO22" i="6" s="1"/>
  <c r="AQ21" i="6"/>
  <c r="AO21" i="6"/>
  <c r="AM21" i="6"/>
  <c r="AK21" i="6"/>
  <c r="AI21" i="6"/>
  <c r="AG21" i="6"/>
  <c r="AE21" i="6"/>
  <c r="AC21" i="6"/>
  <c r="AA21" i="6"/>
  <c r="Y21" i="6"/>
  <c r="W21" i="6"/>
  <c r="U21" i="6"/>
  <c r="S21" i="6"/>
  <c r="Q21" i="6"/>
  <c r="O21" i="6"/>
  <c r="M21" i="6"/>
  <c r="K21" i="6"/>
  <c r="I21" i="6"/>
  <c r="G21" i="6"/>
  <c r="E21" i="6"/>
  <c r="B20" i="6"/>
  <c r="AQ20" i="6" s="1"/>
  <c r="AQ19" i="6"/>
  <c r="AO19" i="6"/>
  <c r="AM19" i="6"/>
  <c r="AK19" i="6"/>
  <c r="AI19" i="6"/>
  <c r="AG19" i="6"/>
  <c r="AE19" i="6"/>
  <c r="AC19" i="6"/>
  <c r="AA19" i="6"/>
  <c r="Y19" i="6"/>
  <c r="W19" i="6"/>
  <c r="U19" i="6"/>
  <c r="S19" i="6"/>
  <c r="Q19" i="6"/>
  <c r="O19" i="6"/>
  <c r="M19" i="6"/>
  <c r="K19" i="6"/>
  <c r="I19" i="6"/>
  <c r="G19" i="6"/>
  <c r="E19" i="6"/>
  <c r="AQ18" i="6"/>
  <c r="AO18" i="6"/>
  <c r="AM18" i="6"/>
  <c r="AK18" i="6"/>
  <c r="AI18" i="6"/>
  <c r="AG18" i="6"/>
  <c r="AE18" i="6"/>
  <c r="AC18" i="6"/>
  <c r="AA18" i="6"/>
  <c r="Y18" i="6"/>
  <c r="W18" i="6"/>
  <c r="U18" i="6"/>
  <c r="S18" i="6"/>
  <c r="Q18" i="6"/>
  <c r="O18" i="6"/>
  <c r="M18" i="6"/>
  <c r="K18" i="6"/>
  <c r="I18" i="6"/>
  <c r="G18" i="6"/>
  <c r="E18" i="6"/>
  <c r="AQ17" i="6"/>
  <c r="AO17" i="6"/>
  <c r="AM17" i="6"/>
  <c r="AK17" i="6"/>
  <c r="AI17" i="6"/>
  <c r="AG17" i="6"/>
  <c r="AE17" i="6"/>
  <c r="AC17" i="6"/>
  <c r="AA17" i="6"/>
  <c r="Y17" i="6"/>
  <c r="W17" i="6"/>
  <c r="U17" i="6"/>
  <c r="S17" i="6"/>
  <c r="Q17" i="6"/>
  <c r="O17" i="6"/>
  <c r="M17" i="6"/>
  <c r="K17" i="6"/>
  <c r="I17" i="6"/>
  <c r="G17" i="6"/>
  <c r="E17" i="6"/>
  <c r="AQ16" i="6"/>
  <c r="AO16" i="6"/>
  <c r="AM16" i="6"/>
  <c r="AK16" i="6"/>
  <c r="AI16" i="6"/>
  <c r="AG16" i="6"/>
  <c r="AE16" i="6"/>
  <c r="AC16" i="6"/>
  <c r="AA16" i="6"/>
  <c r="Y16" i="6"/>
  <c r="W16" i="6"/>
  <c r="U16" i="6"/>
  <c r="S16" i="6"/>
  <c r="Q16" i="6"/>
  <c r="O16" i="6"/>
  <c r="M16" i="6"/>
  <c r="K16" i="6"/>
  <c r="I16" i="6"/>
  <c r="G16" i="6"/>
  <c r="E16" i="6"/>
  <c r="AQ15" i="6"/>
  <c r="AO15" i="6"/>
  <c r="AM15" i="6"/>
  <c r="AK15" i="6"/>
  <c r="AI15" i="6"/>
  <c r="AG15" i="6"/>
  <c r="AE15" i="6"/>
  <c r="AC15" i="6"/>
  <c r="AA15" i="6"/>
  <c r="Y15" i="6"/>
  <c r="W15" i="6"/>
  <c r="U15" i="6"/>
  <c r="S15" i="6"/>
  <c r="Q15" i="6"/>
  <c r="O15" i="6"/>
  <c r="M15" i="6"/>
  <c r="K15" i="6"/>
  <c r="I15" i="6"/>
  <c r="G15" i="6"/>
  <c r="E15" i="6"/>
  <c r="AQ14" i="6"/>
  <c r="AO14" i="6"/>
  <c r="AM14" i="6"/>
  <c r="AK14" i="6"/>
  <c r="AI14" i="6"/>
  <c r="AG14" i="6"/>
  <c r="AE14" i="6"/>
  <c r="AC14" i="6"/>
  <c r="AA14" i="6"/>
  <c r="Y14" i="6"/>
  <c r="W14" i="6"/>
  <c r="U14" i="6"/>
  <c r="S14" i="6"/>
  <c r="Q14" i="6"/>
  <c r="O14" i="6"/>
  <c r="M14" i="6"/>
  <c r="K14" i="6"/>
  <c r="I14" i="6"/>
  <c r="G14" i="6"/>
  <c r="E14" i="6"/>
  <c r="AQ13" i="6"/>
  <c r="AO13" i="6"/>
  <c r="AM13" i="6"/>
  <c r="AK13" i="6"/>
  <c r="AI13" i="6"/>
  <c r="AG13" i="6"/>
  <c r="AE13" i="6"/>
  <c r="AC13" i="6"/>
  <c r="AA13" i="6"/>
  <c r="Y13" i="6"/>
  <c r="W13" i="6"/>
  <c r="U13" i="6"/>
  <c r="S13" i="6"/>
  <c r="Q13" i="6"/>
  <c r="O13" i="6"/>
  <c r="M13" i="6"/>
  <c r="K13" i="6"/>
  <c r="I13" i="6"/>
  <c r="G13" i="6"/>
  <c r="E13" i="6"/>
  <c r="AQ12" i="6"/>
  <c r="AO12" i="6"/>
  <c r="AM12" i="6"/>
  <c r="AK12" i="6"/>
  <c r="AI12" i="6"/>
  <c r="AG12" i="6"/>
  <c r="AE12" i="6"/>
  <c r="AC12" i="6"/>
  <c r="AA12" i="6"/>
  <c r="Y12" i="6"/>
  <c r="W12" i="6"/>
  <c r="U12" i="6"/>
  <c r="S12" i="6"/>
  <c r="Q12" i="6"/>
  <c r="O12" i="6"/>
  <c r="M12" i="6"/>
  <c r="K12" i="6"/>
  <c r="I12" i="6"/>
  <c r="G12" i="6"/>
  <c r="E12" i="6"/>
  <c r="AQ10" i="6"/>
  <c r="AO10" i="6"/>
  <c r="AM10" i="6"/>
  <c r="AK10" i="6"/>
  <c r="AI10" i="6"/>
  <c r="AG10" i="6"/>
  <c r="AE10" i="6"/>
  <c r="AC10" i="6"/>
  <c r="AA10" i="6"/>
  <c r="Y10" i="6"/>
  <c r="W10" i="6"/>
  <c r="U10" i="6"/>
  <c r="S10" i="6"/>
  <c r="Q10" i="6"/>
  <c r="O10" i="6"/>
  <c r="M10" i="6"/>
  <c r="K10" i="6"/>
  <c r="I10" i="6"/>
  <c r="G10" i="6"/>
  <c r="E10" i="6"/>
  <c r="AT7" i="6"/>
  <c r="AT6" i="6"/>
  <c r="AT5" i="6"/>
  <c r="AT4" i="6"/>
  <c r="S5" i="2" s="1"/>
  <c r="D6" i="2" s="1"/>
  <c r="AT3" i="6"/>
  <c r="AQ1" i="6"/>
  <c r="AQ3" i="6" s="1"/>
  <c r="CA23" i="5"/>
  <c r="CA25" i="5" s="1"/>
  <c r="BR22" i="5"/>
  <c r="CA19" i="5"/>
  <c r="BR19" i="5"/>
  <c r="BR18" i="5"/>
  <c r="E217" i="2"/>
  <c r="E215" i="2"/>
  <c r="K205" i="2" s="1"/>
  <c r="E205" i="2"/>
  <c r="K195" i="2" s="1"/>
  <c r="E201" i="2"/>
  <c r="E200" i="2"/>
  <c r="K190" i="2" s="1"/>
  <c r="D200" i="2"/>
  <c r="E196" i="2"/>
  <c r="K189" i="2" s="1"/>
  <c r="K191" i="2"/>
  <c r="E189" i="2"/>
  <c r="E187" i="2"/>
  <c r="K179" i="2"/>
  <c r="E176" i="2"/>
  <c r="E172" i="2"/>
  <c r="K165" i="2" s="1"/>
  <c r="E171" i="2"/>
  <c r="D171" i="2"/>
  <c r="F171" i="2" s="1"/>
  <c r="K169" i="2"/>
  <c r="E167" i="2"/>
  <c r="E174" i="2" s="1"/>
  <c r="K164" i="2"/>
  <c r="E160" i="2"/>
  <c r="E147" i="2"/>
  <c r="K143" i="2"/>
  <c r="E143" i="2"/>
  <c r="E142" i="2"/>
  <c r="K138" i="2" s="1"/>
  <c r="D142" i="2"/>
  <c r="K139" i="2"/>
  <c r="E138" i="2"/>
  <c r="K137" i="2" s="1"/>
  <c r="E130" i="2"/>
  <c r="E128" i="2"/>
  <c r="K126" i="2" s="1"/>
  <c r="E118" i="2"/>
  <c r="E114" i="2"/>
  <c r="K112" i="2" s="1"/>
  <c r="E113" i="2"/>
  <c r="D113" i="2"/>
  <c r="K111" i="2"/>
  <c r="J110" i="2"/>
  <c r="E109" i="2"/>
  <c r="E116" i="2" s="1"/>
  <c r="E101" i="2"/>
  <c r="E99" i="2"/>
  <c r="K100" i="2" s="1"/>
  <c r="I95" i="2"/>
  <c r="I121" i="2" s="1"/>
  <c r="I148" i="2" s="1"/>
  <c r="I174" i="2" s="1"/>
  <c r="I200" i="2" s="1"/>
  <c r="E89" i="2"/>
  <c r="K90" i="2" s="1"/>
  <c r="K85" i="2"/>
  <c r="E85" i="2"/>
  <c r="K86" i="2" s="1"/>
  <c r="D84" i="2"/>
  <c r="F84" i="2" s="1"/>
  <c r="E80" i="2"/>
  <c r="E87" i="2" s="1"/>
  <c r="E72" i="2"/>
  <c r="E70" i="2"/>
  <c r="K74" i="2" s="1"/>
  <c r="E60" i="2"/>
  <c r="K64" i="2" s="1"/>
  <c r="K59" i="2"/>
  <c r="E56" i="2"/>
  <c r="E58" i="2" s="1"/>
  <c r="F55" i="2"/>
  <c r="F58" i="2" s="1"/>
  <c r="D55" i="2"/>
  <c r="I52" i="2"/>
  <c r="I78" i="2" s="1"/>
  <c r="I104" i="2" s="1"/>
  <c r="I131" i="2" s="1"/>
  <c r="I157" i="2" s="1"/>
  <c r="I183" i="2" s="1"/>
  <c r="I209" i="2" s="1"/>
  <c r="I51" i="2"/>
  <c r="I77" i="2" s="1"/>
  <c r="I103" i="2" s="1"/>
  <c r="I130" i="2" s="1"/>
  <c r="I156" i="2" s="1"/>
  <c r="I182" i="2" s="1"/>
  <c r="I208" i="2" s="1"/>
  <c r="I49" i="2"/>
  <c r="I75" i="2" s="1"/>
  <c r="I101" i="2" s="1"/>
  <c r="I127" i="2" s="1"/>
  <c r="I154" i="2" s="1"/>
  <c r="I180" i="2" s="1"/>
  <c r="I206" i="2" s="1"/>
  <c r="E47" i="2"/>
  <c r="E45" i="2"/>
  <c r="K48" i="2" s="1"/>
  <c r="I43" i="2"/>
  <c r="I69" i="2" s="1"/>
  <c r="E35" i="2"/>
  <c r="K38" i="2" s="1"/>
  <c r="K33" i="2"/>
  <c r="E31" i="2"/>
  <c r="K34" i="2" s="1"/>
  <c r="D30" i="2"/>
  <c r="F30" i="2" s="1"/>
  <c r="E29" i="2"/>
  <c r="I24" i="2"/>
  <c r="I50" i="2" s="1"/>
  <c r="I76" i="2" s="1"/>
  <c r="I102" i="2" s="1"/>
  <c r="I129" i="2" s="1"/>
  <c r="I155" i="2" s="1"/>
  <c r="I181" i="2" s="1"/>
  <c r="I207" i="2" s="1"/>
  <c r="E24" i="2"/>
  <c r="E22" i="2"/>
  <c r="S17" i="2"/>
  <c r="K24" i="2" s="1"/>
  <c r="K50" i="2" s="1"/>
  <c r="K76" i="2" s="1"/>
  <c r="K102" i="2" s="1"/>
  <c r="K13" i="2"/>
  <c r="K39" i="2" s="1"/>
  <c r="K65" i="2" s="1"/>
  <c r="K91" i="2" s="1"/>
  <c r="I13" i="2"/>
  <c r="I39" i="2" s="1"/>
  <c r="I65" i="2" s="1"/>
  <c r="I91" i="2" s="1"/>
  <c r="I117" i="2" s="1"/>
  <c r="I144" i="2" s="1"/>
  <c r="I170" i="2" s="1"/>
  <c r="I196" i="2" s="1"/>
  <c r="S12" i="2"/>
  <c r="K200" i="2" s="1"/>
  <c r="K12" i="2"/>
  <c r="E12" i="2"/>
  <c r="S11" i="2"/>
  <c r="K17" i="2" s="1"/>
  <c r="L17" i="2" s="1"/>
  <c r="E8" i="2"/>
  <c r="K8" i="2" s="1"/>
  <c r="I7" i="2"/>
  <c r="I33" i="2" s="1"/>
  <c r="I59" i="2" s="1"/>
  <c r="I85" i="2" s="1"/>
  <c r="I111" i="2" s="1"/>
  <c r="I138" i="2" s="1"/>
  <c r="I164" i="2" s="1"/>
  <c r="I190" i="2" s="1"/>
  <c r="E7" i="2"/>
  <c r="K7" i="2" s="1"/>
  <c r="D7" i="2"/>
  <c r="K6" i="2"/>
  <c r="E6" i="2"/>
  <c r="C24" i="1"/>
  <c r="H23" i="1"/>
  <c r="D23" i="1"/>
  <c r="D24" i="1" s="1"/>
  <c r="C22" i="1"/>
  <c r="H21" i="1"/>
  <c r="D21" i="1"/>
  <c r="D22" i="1" s="1"/>
  <c r="C20" i="1"/>
  <c r="H19" i="1"/>
  <c r="D19" i="1"/>
  <c r="D20" i="1" s="1"/>
  <c r="C18" i="1"/>
  <c r="H17" i="1"/>
  <c r="D17" i="1"/>
  <c r="D18" i="1" s="1"/>
  <c r="C16" i="1"/>
  <c r="H15" i="1"/>
  <c r="D15" i="1"/>
  <c r="D16" i="1" s="1"/>
  <c r="C14" i="1"/>
  <c r="H13" i="1"/>
  <c r="D13" i="1"/>
  <c r="D14" i="1" s="1"/>
  <c r="C12" i="1"/>
  <c r="D11" i="1"/>
  <c r="D12" i="1" s="1"/>
  <c r="C10" i="1"/>
  <c r="H9" i="1"/>
  <c r="D9" i="1"/>
  <c r="D10" i="1" s="1"/>
  <c r="C8" i="1"/>
  <c r="S6" i="2" s="1"/>
  <c r="H7" i="1"/>
  <c r="D7" i="1"/>
  <c r="D8" i="1" s="1"/>
  <c r="C6" i="1"/>
  <c r="S7" i="2" s="1"/>
  <c r="H5" i="1"/>
  <c r="D5" i="1"/>
  <c r="D6" i="1" s="1"/>
  <c r="E40" i="2" l="1"/>
  <c r="K43" i="2" s="1"/>
  <c r="F113" i="2"/>
  <c r="F6" i="2"/>
  <c r="E10" i="2"/>
  <c r="F7" i="2"/>
  <c r="E33" i="2"/>
  <c r="F142" i="2"/>
  <c r="K163" i="2"/>
  <c r="K167" i="2" s="1"/>
  <c r="F200" i="2"/>
  <c r="J9" i="1"/>
  <c r="D29" i="2"/>
  <c r="J32" i="2" s="1"/>
  <c r="D201" i="2"/>
  <c r="D85" i="2"/>
  <c r="D172" i="2"/>
  <c r="D143" i="2"/>
  <c r="D114" i="2"/>
  <c r="F114" i="2" s="1"/>
  <c r="D56" i="2"/>
  <c r="D31" i="2"/>
  <c r="J8" i="2"/>
  <c r="L8" i="2" s="1"/>
  <c r="D8" i="2"/>
  <c r="F8" i="2" s="1"/>
  <c r="J138" i="2"/>
  <c r="L138" i="2" s="1"/>
  <c r="J85" i="2"/>
  <c r="J111" i="2" s="1"/>
  <c r="L111" i="2" s="1"/>
  <c r="J190" i="2"/>
  <c r="J164" i="2"/>
  <c r="L164" i="2" s="1"/>
  <c r="J59" i="2"/>
  <c r="L59" i="2" s="1"/>
  <c r="J33" i="2"/>
  <c r="L33" i="2" s="1"/>
  <c r="J7" i="2"/>
  <c r="L7" i="2" s="1"/>
  <c r="J13" i="1"/>
  <c r="J17" i="1"/>
  <c r="J21" i="1"/>
  <c r="J7" i="1"/>
  <c r="J15" i="1"/>
  <c r="J19" i="1"/>
  <c r="J23" i="1"/>
  <c r="D196" i="2"/>
  <c r="D138" i="2"/>
  <c r="D80" i="2"/>
  <c r="J58" i="2"/>
  <c r="L58" i="2" s="1"/>
  <c r="D167" i="2"/>
  <c r="D109" i="2"/>
  <c r="F109" i="2" s="1"/>
  <c r="F116" i="2" s="1"/>
  <c r="J6" i="2"/>
  <c r="L6" i="2" s="1"/>
  <c r="E152" i="2"/>
  <c r="E65" i="2"/>
  <c r="E181" i="2"/>
  <c r="E123" i="2"/>
  <c r="E94" i="2"/>
  <c r="E17" i="2"/>
  <c r="F17" i="2" s="1"/>
  <c r="K155" i="2"/>
  <c r="K181" i="2" s="1"/>
  <c r="K207" i="2" s="1"/>
  <c r="K129" i="2"/>
  <c r="K32" i="2"/>
  <c r="F40" i="2"/>
  <c r="L85" i="2"/>
  <c r="J5" i="1"/>
  <c r="K117" i="2"/>
  <c r="K144" i="2"/>
  <c r="K170" i="2" s="1"/>
  <c r="K196" i="2" s="1"/>
  <c r="F60" i="2"/>
  <c r="F62" i="2" s="1"/>
  <c r="F69" i="2" s="1"/>
  <c r="K141" i="2"/>
  <c r="K60" i="2"/>
  <c r="K62" i="2" s="1"/>
  <c r="K110" i="2"/>
  <c r="K114" i="2" s="1"/>
  <c r="E145" i="2"/>
  <c r="K193" i="2"/>
  <c r="K84" i="2"/>
  <c r="L190" i="2"/>
  <c r="E203" i="2"/>
  <c r="AQ2" i="6"/>
  <c r="AQ5" i="6" s="1"/>
  <c r="E20" i="6"/>
  <c r="I20" i="6"/>
  <c r="M20" i="6"/>
  <c r="Q20" i="6"/>
  <c r="U20" i="6"/>
  <c r="Y20" i="6"/>
  <c r="AC20" i="6"/>
  <c r="AG20" i="6"/>
  <c r="AK20" i="6"/>
  <c r="AO20" i="6"/>
  <c r="I22" i="6"/>
  <c r="M22" i="6"/>
  <c r="Q22" i="6"/>
  <c r="U22" i="6"/>
  <c r="Y22" i="6"/>
  <c r="AC22" i="6"/>
  <c r="AG22" i="6"/>
  <c r="AK22" i="6"/>
  <c r="I23" i="6"/>
  <c r="M23" i="6"/>
  <c r="Q23" i="6"/>
  <c r="U23" i="6"/>
  <c r="Y23" i="6"/>
  <c r="AC23" i="6"/>
  <c r="AG23" i="6"/>
  <c r="AK23" i="6"/>
  <c r="AO23" i="6"/>
  <c r="G20" i="6"/>
  <c r="K20" i="6"/>
  <c r="O20" i="6"/>
  <c r="S20" i="6"/>
  <c r="W20" i="6"/>
  <c r="AA20" i="6"/>
  <c r="AE20" i="6"/>
  <c r="AI20" i="6"/>
  <c r="AM20" i="6"/>
  <c r="F10" i="2" l="1"/>
  <c r="F12" i="2" s="1"/>
  <c r="F14" i="2" s="1"/>
  <c r="F21" i="2" s="1"/>
  <c r="L10" i="2"/>
  <c r="AQ6" i="6"/>
  <c r="F29" i="2"/>
  <c r="F33" i="2" s="1"/>
  <c r="AQ4" i="6"/>
  <c r="F71" i="2"/>
  <c r="F72" i="2" s="1"/>
  <c r="F73" i="2" s="1"/>
  <c r="F70" i="2"/>
  <c r="AM5" i="6"/>
  <c r="AM6" i="6"/>
  <c r="AM4" i="6"/>
  <c r="AM3" i="6"/>
  <c r="AM2" i="6"/>
  <c r="AM1" i="6"/>
  <c r="W1" i="6"/>
  <c r="W3" i="6" s="1"/>
  <c r="G1" i="6"/>
  <c r="G3" i="6" s="1"/>
  <c r="AO1" i="6"/>
  <c r="AO3" i="6" s="1"/>
  <c r="Y6" i="6"/>
  <c r="Y5" i="6"/>
  <c r="Y3" i="6"/>
  <c r="Y2" i="6"/>
  <c r="Y1" i="6"/>
  <c r="Y4" i="6"/>
  <c r="Q3" i="6"/>
  <c r="Q1" i="6"/>
  <c r="Q2" i="6" s="1"/>
  <c r="AI5" i="6"/>
  <c r="AI6" i="6"/>
  <c r="AI4" i="6"/>
  <c r="AI3" i="6"/>
  <c r="AI2" i="6"/>
  <c r="AI1" i="6"/>
  <c r="AA5" i="6"/>
  <c r="AA6" i="6"/>
  <c r="AA4" i="6"/>
  <c r="AA3" i="6"/>
  <c r="AA2" i="6"/>
  <c r="AA1" i="6"/>
  <c r="S1" i="6"/>
  <c r="S3" i="6" s="1"/>
  <c r="K5" i="6"/>
  <c r="K6" i="6"/>
  <c r="K4" i="6"/>
  <c r="K1" i="6"/>
  <c r="K3" i="6"/>
  <c r="K2" i="6"/>
  <c r="AK1" i="6"/>
  <c r="AK3" i="6" s="1"/>
  <c r="AC1" i="6"/>
  <c r="AC3" i="6" s="1"/>
  <c r="U6" i="6"/>
  <c r="U5" i="6"/>
  <c r="U3" i="6"/>
  <c r="U2" i="6"/>
  <c r="U4" i="6"/>
  <c r="U1" i="6"/>
  <c r="M6" i="6"/>
  <c r="M5" i="6"/>
  <c r="M3" i="6"/>
  <c r="M2" i="6"/>
  <c r="M4" i="6"/>
  <c r="M1" i="6"/>
  <c r="E1" i="6"/>
  <c r="E2" i="6" s="1"/>
  <c r="F123" i="2"/>
  <c r="K121" i="2"/>
  <c r="L121" i="2" s="1"/>
  <c r="K69" i="2"/>
  <c r="L69" i="2" s="1"/>
  <c r="F65" i="2"/>
  <c r="L200" i="2"/>
  <c r="F118" i="2"/>
  <c r="F120" i="2" s="1"/>
  <c r="F127" i="2" s="1"/>
  <c r="F138" i="2"/>
  <c r="F145" i="2" s="1"/>
  <c r="J137" i="2"/>
  <c r="L137" i="2" s="1"/>
  <c r="F35" i="2"/>
  <c r="F37" i="2" s="1"/>
  <c r="F44" i="2" s="1"/>
  <c r="J60" i="2"/>
  <c r="L60" i="2" s="1"/>
  <c r="L62" i="2" s="1"/>
  <c r="F56" i="2"/>
  <c r="F143" i="2"/>
  <c r="J139" i="2"/>
  <c r="L139" i="2" s="1"/>
  <c r="F85" i="2"/>
  <c r="J86" i="2"/>
  <c r="AE5" i="6"/>
  <c r="AE6" i="6"/>
  <c r="AE4" i="6"/>
  <c r="AE3" i="6"/>
  <c r="AE2" i="6"/>
  <c r="AE1" i="6"/>
  <c r="O1" i="6"/>
  <c r="O3" i="6" s="1"/>
  <c r="AG6" i="6"/>
  <c r="AG5" i="6"/>
  <c r="AG3" i="6"/>
  <c r="AG2" i="6"/>
  <c r="AG1" i="6"/>
  <c r="AG4" i="6"/>
  <c r="I6" i="6"/>
  <c r="I5" i="6"/>
  <c r="I3" i="6"/>
  <c r="I2" i="6"/>
  <c r="I4" i="6"/>
  <c r="I1" i="6"/>
  <c r="K88" i="2"/>
  <c r="L110" i="2"/>
  <c r="K36" i="2"/>
  <c r="L43" i="2" s="1"/>
  <c r="L32" i="2"/>
  <c r="K95" i="2"/>
  <c r="L95" i="2" s="1"/>
  <c r="F94" i="2"/>
  <c r="F181" i="2"/>
  <c r="K174" i="2"/>
  <c r="L174" i="2" s="1"/>
  <c r="F152" i="2"/>
  <c r="K148" i="2"/>
  <c r="L148" i="2" s="1"/>
  <c r="L13" i="2"/>
  <c r="L12" i="2"/>
  <c r="F167" i="2"/>
  <c r="F174" i="2" s="1"/>
  <c r="J163" i="2"/>
  <c r="L163" i="2" s="1"/>
  <c r="F80" i="2"/>
  <c r="F87" i="2" s="1"/>
  <c r="J84" i="2"/>
  <c r="L84" i="2" s="1"/>
  <c r="J189" i="2"/>
  <c r="L189" i="2" s="1"/>
  <c r="F196" i="2"/>
  <c r="F203" i="2" s="1"/>
  <c r="F23" i="2"/>
  <c r="F24" i="2" s="1"/>
  <c r="F25" i="2" s="1"/>
  <c r="F22" i="2"/>
  <c r="J34" i="2"/>
  <c r="L34" i="2" s="1"/>
  <c r="F31" i="2"/>
  <c r="J165" i="2"/>
  <c r="L165" i="2" s="1"/>
  <c r="F172" i="2"/>
  <c r="F201" i="2"/>
  <c r="J191" i="2"/>
  <c r="L191" i="2" s="1"/>
  <c r="L167" i="2" l="1"/>
  <c r="L14" i="2"/>
  <c r="S2" i="6"/>
  <c r="S5" i="6" s="1"/>
  <c r="E3" i="6"/>
  <c r="E4" i="6" s="1"/>
  <c r="G2" i="6"/>
  <c r="G5" i="6" s="1"/>
  <c r="S10" i="2" s="1"/>
  <c r="E151" i="2" s="1"/>
  <c r="W2" i="6"/>
  <c r="W5" i="6" s="1"/>
  <c r="Q6" i="6"/>
  <c r="Q4" i="6"/>
  <c r="Q5" i="6"/>
  <c r="S14" i="2" s="1"/>
  <c r="K176" i="2" s="1"/>
  <c r="F45" i="2"/>
  <c r="F46" i="2"/>
  <c r="F47" i="2" s="1"/>
  <c r="F48" i="2" s="1"/>
  <c r="E6" i="6"/>
  <c r="E209" i="2"/>
  <c r="E122" i="2"/>
  <c r="E16" i="2"/>
  <c r="F16" i="2" s="1"/>
  <c r="F205" i="2"/>
  <c r="F207" i="2" s="1"/>
  <c r="F214" i="2" s="1"/>
  <c r="L193" i="2"/>
  <c r="F89" i="2"/>
  <c r="F91" i="2" s="1"/>
  <c r="F98" i="2" s="1"/>
  <c r="F176" i="2"/>
  <c r="F178" i="2" s="1"/>
  <c r="F186" i="2" s="1"/>
  <c r="L36" i="2"/>
  <c r="O2" i="6"/>
  <c r="F147" i="2"/>
  <c r="F149" i="2" s="1"/>
  <c r="F156" i="2" s="1"/>
  <c r="AC2" i="6"/>
  <c r="AK2" i="6"/>
  <c r="AO2" i="6"/>
  <c r="L170" i="2"/>
  <c r="L169" i="2"/>
  <c r="J112" i="2"/>
  <c r="L112" i="2" s="1"/>
  <c r="L114" i="2" s="1"/>
  <c r="L86" i="2"/>
  <c r="L88" i="2" s="1"/>
  <c r="L141" i="2"/>
  <c r="L65" i="2"/>
  <c r="L64" i="2"/>
  <c r="F129" i="2"/>
  <c r="F130" i="2" s="1"/>
  <c r="F128" i="2"/>
  <c r="S4" i="6"/>
  <c r="W6" i="6" l="1"/>
  <c r="E5" i="6"/>
  <c r="W4" i="6"/>
  <c r="E39" i="2"/>
  <c r="E64" i="2"/>
  <c r="K68" i="2" s="1"/>
  <c r="L68" i="2" s="1"/>
  <c r="G4" i="6"/>
  <c r="G6" i="6"/>
  <c r="K16" i="2"/>
  <c r="L16" i="2" s="1"/>
  <c r="E93" i="2"/>
  <c r="F93" i="2" s="1"/>
  <c r="E180" i="2"/>
  <c r="S6" i="6"/>
  <c r="L171" i="2"/>
  <c r="L66" i="2"/>
  <c r="L91" i="2"/>
  <c r="L90" i="2"/>
  <c r="F187" i="2"/>
  <c r="F188" i="2"/>
  <c r="F189" i="2" s="1"/>
  <c r="F190" i="2" s="1"/>
  <c r="L116" i="2"/>
  <c r="L117" i="2"/>
  <c r="F159" i="2"/>
  <c r="F160" i="2" s="1"/>
  <c r="F161" i="2" s="1"/>
  <c r="L144" i="2"/>
  <c r="L143" i="2"/>
  <c r="AO6" i="6"/>
  <c r="AO5" i="6"/>
  <c r="AO4" i="6"/>
  <c r="AC6" i="6"/>
  <c r="AC5" i="6"/>
  <c r="AC4" i="6"/>
  <c r="L196" i="2"/>
  <c r="L195" i="2"/>
  <c r="F39" i="2"/>
  <c r="K42" i="2"/>
  <c r="L42" i="2" s="1"/>
  <c r="F122" i="2"/>
  <c r="K120" i="2"/>
  <c r="L120" i="2" s="1"/>
  <c r="F64" i="2"/>
  <c r="K199" i="2"/>
  <c r="L199" i="2" s="1"/>
  <c r="F209" i="2"/>
  <c r="AK6" i="6"/>
  <c r="AK5" i="6"/>
  <c r="S15" i="2" s="1"/>
  <c r="AK4" i="6"/>
  <c r="O6" i="6"/>
  <c r="O5" i="6"/>
  <c r="S13" i="2" s="1"/>
  <c r="O4" i="6"/>
  <c r="L39" i="2"/>
  <c r="L38" i="2"/>
  <c r="F100" i="2"/>
  <c r="F101" i="2" s="1"/>
  <c r="F102" i="2" s="1"/>
  <c r="F99" i="2"/>
  <c r="F215" i="2"/>
  <c r="F216" i="2"/>
  <c r="F217" i="2" s="1"/>
  <c r="F218" i="2" s="1"/>
  <c r="K94" i="2"/>
  <c r="L94" i="2" s="1"/>
  <c r="F180" i="2"/>
  <c r="K173" i="2"/>
  <c r="L173" i="2" s="1"/>
  <c r="K147" i="2"/>
  <c r="L147" i="2" s="1"/>
  <c r="F151" i="2"/>
  <c r="E212" i="2"/>
  <c r="E96" i="2"/>
  <c r="E67" i="2"/>
  <c r="E154" i="2"/>
  <c r="E125" i="2"/>
  <c r="E19" i="2"/>
  <c r="F19" i="2" s="1"/>
  <c r="E42" i="2"/>
  <c r="K19" i="2"/>
  <c r="L19" i="2" s="1"/>
  <c r="L118" i="2" l="1"/>
  <c r="L40" i="2"/>
  <c r="L197" i="2"/>
  <c r="L92" i="2"/>
  <c r="F154" i="2"/>
  <c r="K150" i="2"/>
  <c r="L150" i="2" s="1"/>
  <c r="K97" i="2"/>
  <c r="L97" i="2" s="1"/>
  <c r="F96" i="2"/>
  <c r="K45" i="2"/>
  <c r="L45" i="2" s="1"/>
  <c r="F42" i="2"/>
  <c r="F125" i="2"/>
  <c r="K123" i="2"/>
  <c r="L123" i="2" s="1"/>
  <c r="K71" i="2"/>
  <c r="L71" i="2" s="1"/>
  <c r="F67" i="2"/>
  <c r="L176" i="2"/>
  <c r="E211" i="2"/>
  <c r="E182" i="2"/>
  <c r="E153" i="2"/>
  <c r="E124" i="2"/>
  <c r="E95" i="2"/>
  <c r="E66" i="2"/>
  <c r="E41" i="2"/>
  <c r="K18" i="2"/>
  <c r="L18" i="2" s="1"/>
  <c r="E18" i="2"/>
  <c r="F18" i="2" s="1"/>
  <c r="L145" i="2"/>
  <c r="F212" i="2"/>
  <c r="K202" i="2"/>
  <c r="L202" i="2" s="1"/>
  <c r="E213" i="2"/>
  <c r="E185" i="2"/>
  <c r="E126" i="2"/>
  <c r="E97" i="2"/>
  <c r="E68" i="2"/>
  <c r="E155" i="2"/>
  <c r="E20" i="2"/>
  <c r="F20" i="2" s="1"/>
  <c r="E43" i="2"/>
  <c r="K20" i="2"/>
  <c r="L20" i="2" s="1"/>
  <c r="L21" i="2" l="1"/>
  <c r="L22" i="2" s="1"/>
  <c r="L23" i="2" s="1"/>
  <c r="K46" i="2"/>
  <c r="L46" i="2" s="1"/>
  <c r="F43" i="2"/>
  <c r="F155" i="2"/>
  <c r="K151" i="2"/>
  <c r="L151" i="2" s="1"/>
  <c r="K98" i="2"/>
  <c r="L98" i="2" s="1"/>
  <c r="F97" i="2"/>
  <c r="F185" i="2"/>
  <c r="K177" i="2"/>
  <c r="L177" i="2" s="1"/>
  <c r="K70" i="2"/>
  <c r="L70" i="2" s="1"/>
  <c r="F66" i="2"/>
  <c r="F124" i="2"/>
  <c r="K122" i="2"/>
  <c r="L122" i="2" s="1"/>
  <c r="F182" i="2"/>
  <c r="K175" i="2"/>
  <c r="L175" i="2" s="1"/>
  <c r="L178" i="2" s="1"/>
  <c r="K72" i="2"/>
  <c r="L72" i="2" s="1"/>
  <c r="F68" i="2"/>
  <c r="F126" i="2"/>
  <c r="K124" i="2"/>
  <c r="L124" i="2" s="1"/>
  <c r="F213" i="2"/>
  <c r="K203" i="2"/>
  <c r="L203" i="2" s="1"/>
  <c r="K44" i="2"/>
  <c r="L44" i="2" s="1"/>
  <c r="F41" i="2"/>
  <c r="K96" i="2"/>
  <c r="L96" i="2" s="1"/>
  <c r="F95" i="2"/>
  <c r="F153" i="2"/>
  <c r="K149" i="2"/>
  <c r="L149" i="2" s="1"/>
  <c r="F211" i="2"/>
  <c r="K201" i="2"/>
  <c r="L201" i="2" s="1"/>
  <c r="L204" i="2" s="1"/>
  <c r="L152" i="2" l="1"/>
  <c r="L153" i="2" s="1"/>
  <c r="L154" i="2" s="1"/>
  <c r="L155" i="2" s="1"/>
  <c r="L156" i="2" s="1"/>
  <c r="L157" i="2" s="1"/>
  <c r="L205" i="2"/>
  <c r="L206" i="2" s="1"/>
  <c r="L179" i="2"/>
  <c r="L180" i="2" s="1"/>
  <c r="L125" i="2"/>
  <c r="L24" i="2"/>
  <c r="L25" i="2" s="1"/>
  <c r="L26" i="2" s="1"/>
  <c r="L99" i="2"/>
  <c r="L47" i="2"/>
  <c r="L73" i="2"/>
  <c r="P4" i="2" l="1"/>
  <c r="L74" i="2"/>
  <c r="L75" i="2" s="1"/>
  <c r="L100" i="2"/>
  <c r="L101" i="2" s="1"/>
  <c r="L48" i="2"/>
  <c r="L49" i="2" s="1"/>
  <c r="L126" i="2"/>
  <c r="L127" i="2" s="1"/>
  <c r="L128" i="2" s="1"/>
  <c r="L181" i="2"/>
  <c r="L182" i="2" s="1"/>
  <c r="L183" i="2" s="1"/>
  <c r="L207" i="2"/>
  <c r="L208" i="2" s="1"/>
  <c r="L209" i="2" s="1"/>
  <c r="P9" i="2"/>
  <c r="P11" i="2" l="1"/>
  <c r="P10" i="2"/>
  <c r="L129" i="2"/>
  <c r="L130" i="2" s="1"/>
  <c r="L131" i="2" s="1"/>
  <c r="L50" i="2"/>
  <c r="L51" i="2" s="1"/>
  <c r="L52" i="2" s="1"/>
  <c r="L102" i="2"/>
  <c r="L103" i="2" s="1"/>
  <c r="L104" i="2" s="1"/>
  <c r="L76" i="2"/>
  <c r="L77" i="2" s="1"/>
  <c r="L78" i="2" s="1"/>
  <c r="P7" i="2" l="1"/>
  <c r="P8" i="2"/>
  <c r="P6" i="2"/>
  <c r="P5" i="2"/>
</calcChain>
</file>

<file path=xl/comments1.xml><?xml version="1.0" encoding="utf-8"?>
<comments xmlns="http://schemas.openxmlformats.org/spreadsheetml/2006/main">
  <authors>
    <author>Author</author>
  </authors>
  <commentList>
    <comment ref="G7" authorId="0">
      <text>
        <r>
          <rPr>
            <b/>
            <sz val="9"/>
            <color rgb="FF000000"/>
            <rFont val="Tahoma"/>
            <family val="2"/>
          </rPr>
          <t>Kara 8.6.18: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equates to 6 hours per week. 
</t>
        </r>
        <r>
          <rPr>
            <sz val="9"/>
            <color rgb="FF000000"/>
            <rFont val="Tahoma"/>
            <family val="2"/>
          </rPr>
          <t xml:space="preserve">Breakout: 
</t>
        </r>
        <r>
          <rPr>
            <sz val="9"/>
            <color rgb="FF000000"/>
            <rFont val="Tahoma"/>
            <family val="2"/>
          </rPr>
          <t xml:space="preserve">3 hours for 2 classes (90 minutes each)
</t>
        </r>
        <r>
          <rPr>
            <sz val="9"/>
            <color rgb="FF000000"/>
            <rFont val="Tahoma"/>
            <family val="2"/>
          </rPr>
          <t>3 hours for prep time (1.5 hour per class)</t>
        </r>
      </text>
    </comment>
  </commentList>
</comments>
</file>

<file path=xl/sharedStrings.xml><?xml version="1.0" encoding="utf-8"?>
<sst xmlns="http://schemas.openxmlformats.org/spreadsheetml/2006/main" count="1105" uniqueCount="353">
  <si>
    <t>Source:</t>
  </si>
  <si>
    <t>2017 / 2018</t>
  </si>
  <si>
    <t>BLS / OES</t>
  </si>
  <si>
    <t>BLS MA</t>
  </si>
  <si>
    <t>Position</t>
  </si>
  <si>
    <t>Median</t>
  </si>
  <si>
    <t>Avg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</si>
  <si>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</si>
  <si>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</si>
  <si>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</si>
  <si>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</si>
  <si>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</si>
  <si>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</si>
  <si>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</si>
  <si>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</si>
  <si>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</si>
  <si>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</si>
  <si>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</si>
  <si>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</si>
  <si>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</si>
  <si>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</si>
  <si>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</si>
  <si>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</si>
  <si>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</si>
  <si>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</si>
  <si>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</si>
  <si>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</si>
  <si>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</si>
  <si>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</si>
  <si>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</si>
  <si>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</si>
  <si>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</si>
  <si>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</si>
  <si>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</si>
  <si>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</si>
  <si>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</si>
  <si>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</si>
  <si>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</si>
  <si>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</si>
  <si>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</si>
  <si>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</si>
  <si>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</si>
  <si>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</si>
  <si>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</si>
  <si>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</si>
  <si>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</si>
  <si>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</si>
  <si>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</si>
  <si>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</si>
  <si>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</si>
  <si>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&amp; Direct Care Relief Staff are benched to Direct Care</t>
  </si>
  <si>
    <t xml:space="preserve">Overnight staff (asleep or awake) benchmarked to $14.25 / hr </t>
  </si>
  <si>
    <t>CY20 min. wage = $13.50 and CY20 min. wage = $14.25</t>
  </si>
  <si>
    <t xml:space="preserve">Tax and Fringe  =  </t>
  </si>
  <si>
    <t xml:space="preserve"> leave, retirement and Paid Family Medical Leave tax</t>
  </si>
  <si>
    <t xml:space="preserve">Benchmarked to FY21 Commonwealth (office of the Comptroller) T&amp;F rate, less </t>
  </si>
  <si>
    <t>REGIONAL RATES - proposed at Public Hearing 10/28/16</t>
  </si>
  <si>
    <t>REGIONAL RATES</t>
  </si>
  <si>
    <t>DHILS PROPOSED RATES</t>
  </si>
  <si>
    <t>MASTER SOURCE TABLE</t>
  </si>
  <si>
    <t>Region</t>
  </si>
  <si>
    <t xml:space="preserve">Population </t>
  </si>
  <si>
    <t>Monthly Amount</t>
  </si>
  <si>
    <t>FY22</t>
  </si>
  <si>
    <t>Source</t>
  </si>
  <si>
    <t>Region 1</t>
  </si>
  <si>
    <t xml:space="preserve"> Region 1 </t>
  </si>
  <si>
    <t>&gt; 2 Million</t>
  </si>
  <si>
    <t>Salaries</t>
  </si>
  <si>
    <t>Salary</t>
  </si>
  <si>
    <t>FTE</t>
  </si>
  <si>
    <t>Expense</t>
  </si>
  <si>
    <t>Region 2</t>
  </si>
  <si>
    <t>1.4 Million - 2 Million**</t>
  </si>
  <si>
    <t>Management</t>
  </si>
  <si>
    <t xml:space="preserve">FY19 Wtg AVG UFR </t>
  </si>
  <si>
    <t>Region 3</t>
  </si>
  <si>
    <t>1.1 Million-1.4 Million</t>
  </si>
  <si>
    <t>Direct Care III</t>
  </si>
  <si>
    <t>BLS Benchmark</t>
  </si>
  <si>
    <t xml:space="preserve">Direct </t>
  </si>
  <si>
    <t>Region 4</t>
  </si>
  <si>
    <t>800K-1.1 Million</t>
  </si>
  <si>
    <t>Support</t>
  </si>
  <si>
    <t>Region 5</t>
  </si>
  <si>
    <t>500K-800K</t>
  </si>
  <si>
    <t>Benchmark Expenses</t>
  </si>
  <si>
    <t>Region 6</t>
  </si>
  <si>
    <t>200K-500K</t>
  </si>
  <si>
    <t>Taxes and Fringe</t>
  </si>
  <si>
    <t>MA EOHHS C.257 Benchmark</t>
  </si>
  <si>
    <t>Sub-Total Staff</t>
  </si>
  <si>
    <t>Region 7</t>
  </si>
  <si>
    <t>50K-200K</t>
  </si>
  <si>
    <t>Interpreter</t>
  </si>
  <si>
    <t>FY19 Wtg AVG UFR Data per FTE</t>
  </si>
  <si>
    <t>Region 8</t>
  </si>
  <si>
    <t>&lt;50K</t>
  </si>
  <si>
    <t>Occupancy</t>
  </si>
  <si>
    <t>Occupancy (non-Boston)</t>
  </si>
  <si>
    <t>Staff Training</t>
  </si>
  <si>
    <t xml:space="preserve">Total Staffing Costs </t>
  </si>
  <si>
    <t>Staff Travel/Mileage</t>
  </si>
  <si>
    <t xml:space="preserve">Program Supplies and Materials </t>
  </si>
  <si>
    <t>Admin Allocation</t>
  </si>
  <si>
    <t>Rate review CAF FY22</t>
  </si>
  <si>
    <t>Prospective FY20 &amp; FY22</t>
  </si>
  <si>
    <t>PFMLA Trust Contribution</t>
  </si>
  <si>
    <t>Effective 7/1/20</t>
  </si>
  <si>
    <t>Total Reimbursable Exp. Excl. Admin.</t>
  </si>
  <si>
    <t>Admin. Alloc. (M&amp;G)</t>
  </si>
  <si>
    <t xml:space="preserve">Total  </t>
  </si>
  <si>
    <t>Total Amount</t>
  </si>
  <si>
    <t>Total with CAF</t>
  </si>
  <si>
    <t>Total Program Costs</t>
  </si>
  <si>
    <t>Total Monthly Amount</t>
  </si>
  <si>
    <t xml:space="preserve"> Region 2 </t>
  </si>
  <si>
    <t xml:space="preserve">Region 4 </t>
  </si>
  <si>
    <t>Caf'd</t>
  </si>
  <si>
    <t xml:space="preserve">Region 6 </t>
  </si>
  <si>
    <t xml:space="preserve"> Region 8 </t>
  </si>
  <si>
    <t>Proposed Direct Care III Monthly Add-on</t>
  </si>
  <si>
    <t>Tax &amp; Fringe</t>
  </si>
  <si>
    <t>Total Tax &amp; Fringe</t>
  </si>
  <si>
    <t>Subtotal Compensation</t>
  </si>
  <si>
    <t>PFMLA</t>
  </si>
  <si>
    <t>TOTAL COMPENSATION</t>
  </si>
  <si>
    <t>CAF</t>
  </si>
  <si>
    <t>Proposed FY22 Monthly Rates (1.0 FTE)</t>
  </si>
  <si>
    <t>Proposed FY22 Monthly Rates (0.75FTE)</t>
  </si>
  <si>
    <t>Proposed FY22 Monthly Rates (0.50FTE)</t>
  </si>
  <si>
    <t>Proposed FY22 Monthly Rates (0.25FTE)</t>
  </si>
  <si>
    <t>Massachusetts Economic Indicators</t>
  </si>
  <si>
    <t>IHS Markit, Fall 2020 Forecast</t>
  </si>
  <si>
    <t>Prepared by Michael Lynch, 781-301-9129</t>
  </si>
  <si>
    <t>FY16</t>
  </si>
  <si>
    <t>FY17</t>
  </si>
  <si>
    <t>FY18</t>
  </si>
  <si>
    <t>FY19</t>
  </si>
  <si>
    <t>FY20</t>
  </si>
  <si>
    <t>FY21</t>
  </si>
  <si>
    <t>FY23</t>
  </si>
  <si>
    <t>FY13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</si>
  <si>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</si>
  <si>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</si>
  <si>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</si>
  <si>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</si>
  <si>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</si>
  <si>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</si>
  <si>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</si>
  <si>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</si>
  <si>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</si>
  <si>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</si>
  <si>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</si>
  <si>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</si>
  <si>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</si>
  <si>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</si>
  <si>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</si>
  <si>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</si>
  <si>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</si>
  <si>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</si>
  <si>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</si>
  <si>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</si>
  <si>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</si>
  <si>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</si>
  <si>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</si>
  <si>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</si>
  <si>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</si>
  <si>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</si>
  <si>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</si>
  <si>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</si>
  <si>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</si>
  <si>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</si>
  <si>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</si>
  <si>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</si>
  <si>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</si>
  <si>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</si>
  <si>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</si>
  <si>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</si>
  <si>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</si>
  <si>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</si>
  <si>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</si>
  <si>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</si>
  <si>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</si>
  <si>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</si>
  <si>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</si>
  <si>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</si>
  <si>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</si>
  <si>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</si>
  <si>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</si>
  <si>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</si>
  <si>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</si>
  <si>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</si>
  <si>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</si>
  <si>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</si>
  <si>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</si>
  <si>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</si>
  <si>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</si>
  <si>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</si>
  <si>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</si>
  <si>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</si>
  <si>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</si>
  <si>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</si>
  <si>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</si>
  <si>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</si>
  <si>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</si>
  <si>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</si>
  <si>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</si>
  <si>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</si>
  <si>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</si>
  <si>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</si>
  <si>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</si>
  <si>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</si>
  <si>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</si>
  <si>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</si>
  <si>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</si>
  <si>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</si>
  <si>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</si>
  <si>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</si>
  <si>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</si>
  <si>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</si>
  <si>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</si>
  <si>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</si>
  <si>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</si>
  <si>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</si>
  <si>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</si>
  <si>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</si>
  <si>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</si>
  <si>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</si>
  <si>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</si>
  <si>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</si>
  <si>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</si>
  <si>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</si>
  <si>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</si>
  <si>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</si>
  <si>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</si>
  <si>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2021</t>
  </si>
  <si>
    <t xml:space="preserve">Base period: </t>
  </si>
  <si>
    <t>FY21Q4</t>
  </si>
  <si>
    <t>Average</t>
  </si>
  <si>
    <t xml:space="preserve">Prospective rate period: </t>
  </si>
  <si>
    <t>7/1/21 - 6/30/22</t>
  </si>
  <si>
    <t>CAF:</t>
  </si>
  <si>
    <t xml:space="preserve"> </t>
  </si>
  <si>
    <t>average pre-exclusions</t>
  </si>
  <si>
    <t>floor</t>
  </si>
  <si>
    <t>ceiling</t>
  </si>
  <si>
    <r>
      <t xml:space="preserve">Outliers, average, and weighted average are calculated from </t>
    </r>
    <r>
      <rPr>
        <i/>
        <sz val="11"/>
        <color rgb="FFFF0000"/>
        <rFont val="Calibri"/>
        <family val="2"/>
        <scheme val="minor"/>
      </rPr>
      <t>only those reporting expense in this category</t>
    </r>
    <r>
      <rPr>
        <sz val="11"/>
        <color rgb="FFFF0000"/>
        <rFont val="Calibri"/>
        <family val="2"/>
        <scheme val="minor"/>
      </rPr>
      <t xml:space="preserve">. No zero values are incorporated in these calculations. </t>
    </r>
  </si>
  <si>
    <t>average</t>
  </si>
  <si>
    <t>weighted average</t>
  </si>
  <si>
    <t>median</t>
  </si>
  <si>
    <t>average incl. zeroes</t>
  </si>
  <si>
    <t>max</t>
  </si>
  <si>
    <t>min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</si>
  <si>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</si>
  <si>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</si>
  <si>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</si>
  <si>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</si>
  <si>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</si>
  <si>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</si>
  <si>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</si>
  <si>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</si>
  <si>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</si>
  <si>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</si>
  <si>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</si>
  <si>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</si>
  <si>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</si>
  <si>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</si>
  <si>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</si>
  <si>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</si>
  <si>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</si>
  <si>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</si>
  <si>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</si>
  <si>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</si>
  <si>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2S</t>
  </si>
  <si>
    <t>Total Occupancy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</si>
  <si>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</si>
  <si>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</si>
  <si>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</si>
  <si>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</si>
  <si>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</si>
  <si>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</si>
  <si>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Meals 207</t>
  </si>
  <si>
    <t>Client Transportation 208</t>
  </si>
  <si>
    <t>Vehicle Expenses 208</t>
  </si>
  <si>
    <t>Vehicle Depreciation 208</t>
  </si>
  <si>
    <t>Incidental Medical /Medicine/Pharmacy 209</t>
  </si>
  <si>
    <t>Client Personal Allowances 211</t>
  </si>
  <si>
    <t>Provision Material Goods/Svs./Benefits 212</t>
  </si>
  <si>
    <t>Direct Client Wages 214</t>
  </si>
  <si>
    <t>Other Commercial Prod. &amp; Svs. 214</t>
  </si>
  <si>
    <t>Program Supplies &amp; Materials 215</t>
  </si>
  <si>
    <t>Non Charitable Expenses</t>
  </si>
  <si>
    <t>Other Expense</t>
  </si>
  <si>
    <t>Total Other Program Expense</t>
  </si>
  <si>
    <t>Program Function Manager (UFR Title 101)</t>
  </si>
  <si>
    <t>OrganizationName</t>
  </si>
  <si>
    <t>Sum of FTE</t>
  </si>
  <si>
    <t>Sum of Actual</t>
  </si>
  <si>
    <t/>
  </si>
  <si>
    <t>Vocational Rehabilitation Independent Living (VRIL) Rate</t>
  </si>
  <si>
    <t>Hourly Unit Rate</t>
  </si>
  <si>
    <t>Total Hours Served:</t>
  </si>
  <si>
    <t xml:space="preserve">Management </t>
  </si>
  <si>
    <t>FY19 UFR Data Wtg Avg</t>
  </si>
  <si>
    <t>Direct Care</t>
  </si>
  <si>
    <t xml:space="preserve">Occupancy </t>
  </si>
  <si>
    <t>FY19 UFR Wtg Avg Data per FTE</t>
  </si>
  <si>
    <t xml:space="preserve">Staff Travel/Mileage </t>
  </si>
  <si>
    <t>Program Supplies &amp; Support</t>
  </si>
  <si>
    <t>Admin (M&amp;G)</t>
  </si>
  <si>
    <t>MA EOHHS C. 257 Benchmark</t>
  </si>
  <si>
    <t>CAF (original)</t>
  </si>
  <si>
    <t>Base year = FY 14, Prospective: 7/1/2017 - 6/30/2019</t>
  </si>
  <si>
    <t>PFLMA Trust Contribution</t>
  </si>
  <si>
    <t>Effective 7/1/19</t>
  </si>
  <si>
    <t>Total Expenses</t>
  </si>
  <si>
    <t xml:space="preserve">COMPONENT RATE </t>
  </si>
  <si>
    <t>Service Component</t>
  </si>
  <si>
    <t>Rate</t>
  </si>
  <si>
    <t>Assessment</t>
  </si>
  <si>
    <t>Independent Living Skills Training</t>
  </si>
  <si>
    <t>Community Resource Access</t>
  </si>
  <si>
    <t>PASS Plan</t>
  </si>
  <si>
    <t>Single Service Purchase</t>
  </si>
  <si>
    <t>Independent Living (VRIL) Group Training</t>
  </si>
  <si>
    <t>Classes</t>
  </si>
  <si>
    <t>Weeks</t>
  </si>
  <si>
    <t>Total Hours</t>
  </si>
  <si>
    <t>Clients</t>
  </si>
  <si>
    <t>10</t>
  </si>
  <si>
    <t>Per Client Per class (60 minutes)</t>
  </si>
  <si>
    <t>FY19 UFRs Activity Code2208</t>
  </si>
  <si>
    <t>Program Support 216</t>
  </si>
  <si>
    <t>Program Director (UFR Title 102)</t>
  </si>
  <si>
    <t>Direct Care / Prog. Staff Superv. (UFR Title 133)</t>
  </si>
  <si>
    <t>Wtg Avg Per FTE</t>
  </si>
  <si>
    <t>Monthly Accomodation Rate</t>
  </si>
  <si>
    <t>DMH Recovery Learning Community</t>
  </si>
  <si>
    <t>For Rate</t>
  </si>
  <si>
    <t xml:space="preserve">FY19 Wtg AVG UFR Data </t>
  </si>
  <si>
    <t xml:space="preserve">Direct Care </t>
  </si>
  <si>
    <t>FY21/FY22 Benchmark</t>
  </si>
  <si>
    <t>Consultant</t>
  </si>
  <si>
    <t>Purchaser Recommendation + compounding CAFs</t>
  </si>
  <si>
    <t>Chapter 257 Benchmark</t>
  </si>
  <si>
    <t xml:space="preserve">Rate review CAF FY22 </t>
  </si>
  <si>
    <t>Prospective FY22&amp; FY23</t>
  </si>
  <si>
    <t>Total  Amount</t>
  </si>
  <si>
    <t>Total Program Expense</t>
  </si>
  <si>
    <t>Total Monthly Rate</t>
  </si>
  <si>
    <t>FY19 UFRs Activity Code 3014</t>
  </si>
  <si>
    <t>WTG AVG Per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</si>
</sst>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  <numFmt numFmtId="166" formatCode="&quot;$&quot;#,##0"/>
    <numFmt numFmtId="167" formatCode="_(&quot;$&quot;* #,##0_);_(&quot;$&quot;* \(#,##0\);_(&quot;$&quot;* &quot;-&quot;??_);_(@_)"/>
    <numFmt numFmtId="168" formatCode="_(&quot;$&quot;* #,##0.0000_);_(&quot;$&quot;* \(#,##0.0000\);_(&quot;$&quot;* &quot;-&quot;??_);_(@_)"/>
    <numFmt numFmtId="169" formatCode="_(&quot;$&quot;* #,##0.0_);_(&quot;$&quot;* \(#,##0.0\);_(&quot;$&quot;* &quot;-&quot;??_);_(@_)"/>
    <numFmt numFmtId="170" formatCode="0.0%"/>
    <numFmt numFmtId="171" formatCode="0.000"/>
    <numFmt numFmtId="172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Verdana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b/>
      <i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FF0000"/>
      <name val="Verdana"/>
      <family val="2"/>
    </font>
    <font>
      <b/>
      <i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4F6228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0" borderId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2" fillId="0" borderId="0"/>
    <xf numFmtId="44" fontId="11" fillId="0" borderId="0" applyFont="0" applyFill="0" applyBorder="0" applyAlignment="0" applyProtection="0"/>
    <xf numFmtId="0" fontId="33" fillId="0" borderId="0"/>
    <xf numFmtId="0" fontId="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" fillId="2" borderId="1" applyNumberFormat="0" applyFont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1" fillId="0" borderId="0"/>
  </cellStyleXfs>
  <cellXfs count="576"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16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8" fillId="0" borderId="2" xfId="0" applyFont="1" applyBorder="1"/>
    <xf numFmtId="165" fontId="8" fillId="0" borderId="3" xfId="0" applyNumberFormat="1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165" fontId="0" fillId="0" borderId="6" xfId="0" applyNumberFormat="1" applyBorder="1"/>
    <xf numFmtId="165" fontId="0" fillId="0" borderId="0" xfId="0" applyNumberFormat="1"/>
    <xf numFmtId="0" fontId="8" fillId="0" borderId="7" xfId="0" applyFont="1" applyBorder="1"/>
    <xf numFmtId="166" fontId="8" fillId="0" borderId="0" xfId="0" applyNumberFormat="1" applyFont="1" applyAlignment="1">
      <alignment horizontal="center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166" fontId="0" fillId="0" borderId="10" xfId="0" applyNumberFormat="1" applyBorder="1"/>
    <xf numFmtId="0" fontId="8" fillId="0" borderId="11" xfId="0" applyFont="1" applyBorder="1"/>
    <xf numFmtId="166" fontId="8" fillId="0" borderId="8" xfId="0" applyNumberFormat="1" applyFont="1" applyBorder="1" applyAlignment="1">
      <alignment horizontal="center"/>
    </xf>
    <xf numFmtId="0" fontId="8" fillId="0" borderId="8" xfId="0" applyFont="1" applyBorder="1"/>
    <xf numFmtId="165" fontId="3" fillId="0" borderId="0" xfId="0" applyNumberFormat="1" applyFont="1"/>
    <xf numFmtId="165" fontId="0" fillId="0" borderId="6" xfId="0" applyNumberFormat="1" applyBorder="1" applyAlignment="1">
      <alignment horizontal="right" vertical="center"/>
    </xf>
    <xf numFmtId="165" fontId="0" fillId="0" borderId="10" xfId="0" applyNumberFormat="1" applyBorder="1" applyAlignment="1">
      <alignment horizontal="right" vertical="center"/>
    </xf>
    <xf numFmtId="0" fontId="8" fillId="0" borderId="7" xfId="0" applyFont="1" applyBorder="1" applyAlignment="1">
      <alignment wrapText="1"/>
    </xf>
    <xf numFmtId="165" fontId="8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165" fontId="0" fillId="0" borderId="14" xfId="0" applyNumberFormat="1" applyBorder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10" fontId="8" fillId="0" borderId="0" xfId="0" applyNumberFormat="1" applyFont="1" applyAlignment="1">
      <alignment horizontal="center"/>
    </xf>
    <xf numFmtId="0" fontId="10" fillId="3" borderId="0" xfId="3" applyFont="1" applyFill="1" applyBorder="1"/>
    <xf numFmtId="0" fontId="12" fillId="3" borderId="0" xfId="4" applyFont="1" applyFill="1" applyBorder="1"/>
    <xf numFmtId="0" fontId="13" fillId="4" borderId="15" xfId="3" applyFont="1" applyFill="1" applyBorder="1" applyAlignment="1">
      <alignment horizontal="center"/>
    </xf>
    <xf numFmtId="0" fontId="13" fillId="4" borderId="16" xfId="3" applyFont="1" applyFill="1" applyBorder="1" applyAlignment="1">
      <alignment horizontal="center"/>
    </xf>
    <xf numFmtId="0" fontId="13" fillId="4" borderId="17" xfId="3" applyFont="1" applyFill="1" applyBorder="1" applyAlignment="1">
      <alignment horizontal="center"/>
    </xf>
    <xf numFmtId="0" fontId="14" fillId="3" borderId="16" xfId="3" applyFont="1" applyFill="1" applyBorder="1" applyAlignment="1">
      <alignment horizontal="center"/>
    </xf>
    <xf numFmtId="0" fontId="14" fillId="5" borderId="15" xfId="3" applyFont="1" applyFill="1" applyBorder="1" applyAlignment="1">
      <alignment horizontal="center"/>
    </xf>
    <xf numFmtId="0" fontId="14" fillId="5" borderId="16" xfId="3" applyFont="1" applyFill="1" applyBorder="1" applyAlignment="1">
      <alignment horizontal="center"/>
    </xf>
    <xf numFmtId="0" fontId="14" fillId="5" borderId="17" xfId="3" applyFont="1" applyFill="1" applyBorder="1" applyAlignment="1">
      <alignment horizontal="center"/>
    </xf>
    <xf numFmtId="0" fontId="13" fillId="6" borderId="18" xfId="3" applyFont="1" applyFill="1" applyBorder="1" applyAlignment="1">
      <alignment horizontal="center"/>
    </xf>
    <xf numFmtId="0" fontId="15" fillId="7" borderId="15" xfId="4" applyFont="1" applyFill="1" applyBorder="1" applyAlignment="1">
      <alignment horizontal="center"/>
    </xf>
    <xf numFmtId="0" fontId="15" fillId="7" borderId="16" xfId="4" applyFont="1" applyFill="1" applyBorder="1" applyAlignment="1">
      <alignment horizontal="center"/>
    </xf>
    <xf numFmtId="0" fontId="15" fillId="7" borderId="17" xfId="4" applyFont="1" applyFill="1" applyBorder="1" applyAlignment="1">
      <alignment horizontal="center"/>
    </xf>
    <xf numFmtId="0" fontId="10" fillId="4" borderId="7" xfId="3" applyFont="1" applyFill="1" applyBorder="1"/>
    <xf numFmtId="0" fontId="16" fillId="4" borderId="0" xfId="3" applyFont="1" applyFill="1" applyBorder="1" applyAlignment="1"/>
    <xf numFmtId="0" fontId="16" fillId="4" borderId="8" xfId="3" applyFont="1" applyFill="1" applyBorder="1" applyAlignment="1">
      <alignment horizontal="center"/>
    </xf>
    <xf numFmtId="0" fontId="10" fillId="4" borderId="13" xfId="3" applyFont="1" applyFill="1" applyBorder="1"/>
    <xf numFmtId="0" fontId="16" fillId="8" borderId="7" xfId="3" applyFont="1" applyFill="1" applyBorder="1" applyAlignment="1"/>
    <xf numFmtId="0" fontId="10" fillId="8" borderId="0" xfId="3" applyFont="1" applyFill="1" applyBorder="1"/>
    <xf numFmtId="0" fontId="10" fillId="8" borderId="13" xfId="3" applyFont="1" applyFill="1" applyBorder="1"/>
    <xf numFmtId="0" fontId="17" fillId="3" borderId="18" xfId="3" applyFont="1" applyFill="1" applyBorder="1" applyAlignment="1">
      <alignment horizontal="center"/>
    </xf>
    <xf numFmtId="0" fontId="15" fillId="3" borderId="18" xfId="4" applyFont="1" applyFill="1" applyBorder="1" applyAlignment="1">
      <alignment horizontal="center"/>
    </xf>
    <xf numFmtId="0" fontId="15" fillId="4" borderId="18" xfId="4" applyFont="1" applyFill="1" applyBorder="1" applyAlignment="1">
      <alignment horizontal="center"/>
    </xf>
    <xf numFmtId="0" fontId="12" fillId="9" borderId="19" xfId="4" applyFont="1" applyFill="1" applyBorder="1"/>
    <xf numFmtId="0" fontId="15" fillId="9" borderId="20" xfId="4" applyFont="1" applyFill="1" applyBorder="1" applyAlignment="1">
      <alignment horizontal="center"/>
    </xf>
    <xf numFmtId="0" fontId="15" fillId="9" borderId="21" xfId="4" applyFont="1" applyFill="1" applyBorder="1" applyAlignment="1">
      <alignment horizontal="center"/>
    </xf>
    <xf numFmtId="0" fontId="16" fillId="4" borderId="15" xfId="3" applyFont="1" applyFill="1" applyBorder="1" applyAlignment="1">
      <alignment horizontal="center"/>
    </xf>
    <xf numFmtId="0" fontId="16" fillId="4" borderId="16" xfId="3" applyFont="1" applyFill="1" applyBorder="1" applyAlignment="1">
      <alignment horizontal="center"/>
    </xf>
    <xf numFmtId="0" fontId="16" fillId="4" borderId="17" xfId="3" applyFont="1" applyFill="1" applyBorder="1" applyAlignment="1">
      <alignment horizontal="center"/>
    </xf>
    <xf numFmtId="0" fontId="17" fillId="10" borderId="15" xfId="3" applyFont="1" applyFill="1" applyBorder="1" applyAlignment="1">
      <alignment horizontal="center"/>
    </xf>
    <xf numFmtId="0" fontId="17" fillId="10" borderId="16" xfId="3" applyFont="1" applyFill="1" applyBorder="1" applyAlignment="1">
      <alignment horizontal="center"/>
    </xf>
    <xf numFmtId="0" fontId="17" fillId="10" borderId="17" xfId="3" applyFont="1" applyFill="1" applyBorder="1" applyAlignment="1">
      <alignment horizontal="center"/>
    </xf>
    <xf numFmtId="0" fontId="17" fillId="8" borderId="18" xfId="3" applyFont="1" applyFill="1" applyBorder="1" applyAlignment="1">
      <alignment horizontal="center"/>
    </xf>
    <xf numFmtId="0" fontId="18" fillId="8" borderId="22" xfId="3" applyFont="1" applyFill="1" applyBorder="1"/>
    <xf numFmtId="167" fontId="10" fillId="4" borderId="22" xfId="3" applyNumberFormat="1" applyFont="1" applyFill="1" applyBorder="1"/>
    <xf numFmtId="0" fontId="15" fillId="8" borderId="23" xfId="4" applyFont="1" applyFill="1" applyBorder="1" applyAlignment="1">
      <alignment horizontal="center"/>
    </xf>
    <xf numFmtId="0" fontId="12" fillId="8" borderId="24" xfId="4" applyFont="1" applyFill="1" applyBorder="1"/>
    <xf numFmtId="0" fontId="12" fillId="8" borderId="13" xfId="4" applyFont="1" applyFill="1" applyBorder="1"/>
    <xf numFmtId="0" fontId="10" fillId="4" borderId="3" xfId="3" applyFont="1" applyFill="1" applyBorder="1"/>
    <xf numFmtId="0" fontId="15" fillId="4" borderId="0" xfId="3" applyFont="1" applyFill="1" applyBorder="1" applyAlignment="1">
      <alignment horizontal="center"/>
    </xf>
    <xf numFmtId="0" fontId="15" fillId="4" borderId="3" xfId="3" applyFont="1" applyFill="1" applyBorder="1" applyAlignment="1">
      <alignment horizontal="center"/>
    </xf>
    <xf numFmtId="0" fontId="10" fillId="8" borderId="25" xfId="3" applyFont="1" applyFill="1" applyBorder="1"/>
    <xf numFmtId="0" fontId="15" fillId="8" borderId="0" xfId="3" applyFont="1" applyFill="1" applyBorder="1" applyAlignment="1">
      <alignment horizontal="center"/>
    </xf>
    <xf numFmtId="0" fontId="15" fillId="8" borderId="21" xfId="3" applyFont="1" applyFill="1" applyBorder="1" applyAlignment="1">
      <alignment horizontal="center"/>
    </xf>
    <xf numFmtId="0" fontId="18" fillId="8" borderId="18" xfId="3" applyFont="1" applyFill="1" applyBorder="1"/>
    <xf numFmtId="167" fontId="10" fillId="4" borderId="18" xfId="3" applyNumberFormat="1" applyFont="1" applyFill="1" applyBorder="1"/>
    <xf numFmtId="168" fontId="12" fillId="8" borderId="26" xfId="1" applyNumberFormat="1" applyFont="1" applyFill="1" applyBorder="1"/>
    <xf numFmtId="167" fontId="15" fillId="8" borderId="27" xfId="5" applyNumberFormat="1" applyFont="1" applyFill="1" applyBorder="1" applyAlignment="1">
      <alignment horizontal="right"/>
    </xf>
    <xf numFmtId="0" fontId="19" fillId="11" borderId="13" xfId="0" applyFont="1" applyFill="1" applyBorder="1"/>
    <xf numFmtId="0" fontId="15" fillId="4" borderId="28" xfId="3" applyFont="1" applyFill="1" applyBorder="1"/>
    <xf numFmtId="167" fontId="12" fillId="4" borderId="28" xfId="5" applyNumberFormat="1" applyFont="1" applyFill="1" applyBorder="1"/>
    <xf numFmtId="2" fontId="12" fillId="4" borderId="28" xfId="3" applyNumberFormat="1" applyFont="1" applyFill="1" applyBorder="1" applyAlignment="1">
      <alignment horizontal="center"/>
    </xf>
    <xf numFmtId="167" fontId="12" fillId="4" borderId="0" xfId="5" applyNumberFormat="1" applyFont="1" applyFill="1" applyBorder="1"/>
    <xf numFmtId="0" fontId="15" fillId="8" borderId="29" xfId="3" applyFont="1" applyFill="1" applyBorder="1"/>
    <xf numFmtId="167" fontId="12" fillId="8" borderId="28" xfId="5" applyNumberFormat="1" applyFont="1" applyFill="1" applyBorder="1"/>
    <xf numFmtId="2" fontId="12" fillId="8" borderId="28" xfId="3" applyNumberFormat="1" applyFont="1" applyFill="1" applyBorder="1" applyAlignment="1">
      <alignment horizontal="center"/>
    </xf>
    <xf numFmtId="167" fontId="12" fillId="8" borderId="13" xfId="5" applyNumberFormat="1" applyFont="1" applyFill="1" applyBorder="1"/>
    <xf numFmtId="169" fontId="12" fillId="8" borderId="26" xfId="1" applyNumberFormat="1" applyFont="1" applyFill="1" applyBorder="1"/>
    <xf numFmtId="167" fontId="15" fillId="0" borderId="27" xfId="5" applyNumberFormat="1" applyFont="1" applyFill="1" applyBorder="1" applyAlignment="1">
      <alignment horizontal="right"/>
    </xf>
    <xf numFmtId="0" fontId="15" fillId="12" borderId="0" xfId="3" applyFont="1" applyFill="1" applyBorder="1"/>
    <xf numFmtId="2" fontId="12" fillId="12" borderId="0" xfId="3" applyNumberFormat="1" applyFont="1" applyFill="1" applyBorder="1" applyAlignment="1">
      <alignment horizontal="center"/>
    </xf>
    <xf numFmtId="167" fontId="12" fillId="12" borderId="0" xfId="5" applyNumberFormat="1" applyFont="1" applyFill="1" applyBorder="1"/>
    <xf numFmtId="0" fontId="10" fillId="12" borderId="13" xfId="3" applyFont="1" applyFill="1" applyBorder="1"/>
    <xf numFmtId="169" fontId="15" fillId="0" borderId="7" xfId="3" applyNumberFormat="1" applyFont="1" applyFill="1" applyBorder="1"/>
    <xf numFmtId="167" fontId="12" fillId="0" borderId="0" xfId="5" applyNumberFormat="1" applyFont="1" applyFill="1" applyBorder="1"/>
    <xf numFmtId="2" fontId="12" fillId="0" borderId="0" xfId="3" applyNumberFormat="1" applyFont="1" applyFill="1" applyBorder="1" applyAlignment="1">
      <alignment horizontal="center"/>
    </xf>
    <xf numFmtId="0" fontId="15" fillId="4" borderId="0" xfId="3" applyFont="1" applyFill="1" applyBorder="1"/>
    <xf numFmtId="2" fontId="12" fillId="4" borderId="0" xfId="3" applyNumberFormat="1" applyFont="1" applyFill="1" applyBorder="1" applyAlignment="1">
      <alignment horizontal="center"/>
    </xf>
    <xf numFmtId="0" fontId="15" fillId="8" borderId="7" xfId="3" applyFont="1" applyFill="1" applyBorder="1"/>
    <xf numFmtId="167" fontId="12" fillId="8" borderId="0" xfId="5" applyNumberFormat="1" applyFont="1" applyFill="1" applyBorder="1"/>
    <xf numFmtId="2" fontId="12" fillId="8" borderId="0" xfId="3" applyNumberFormat="1" applyFont="1" applyFill="1" applyBorder="1" applyAlignment="1">
      <alignment horizontal="center"/>
    </xf>
    <xf numFmtId="0" fontId="15" fillId="8" borderId="26" xfId="4" applyFont="1" applyFill="1" applyBorder="1" applyAlignment="1">
      <alignment horizontal="center"/>
    </xf>
    <xf numFmtId="0" fontId="15" fillId="8" borderId="27" xfId="4" applyFont="1" applyFill="1" applyBorder="1" applyAlignment="1">
      <alignment horizontal="right"/>
    </xf>
    <xf numFmtId="2" fontId="10" fillId="4" borderId="0" xfId="3" applyNumberFormat="1" applyFont="1" applyFill="1" applyBorder="1" applyAlignment="1">
      <alignment horizontal="center"/>
    </xf>
    <xf numFmtId="2" fontId="10" fillId="8" borderId="0" xfId="3" applyNumberFormat="1" applyFont="1" applyFill="1" applyBorder="1" applyAlignment="1">
      <alignment horizontal="center"/>
    </xf>
    <xf numFmtId="169" fontId="12" fillId="8" borderId="26" xfId="1" applyNumberFormat="1" applyFont="1" applyFill="1" applyBorder="1" applyAlignment="1">
      <alignment horizontal="left"/>
    </xf>
    <xf numFmtId="10" fontId="15" fillId="8" borderId="27" xfId="3" applyNumberFormat="1" applyFont="1" applyFill="1" applyBorder="1" applyAlignment="1">
      <alignment horizontal="right"/>
    </xf>
    <xf numFmtId="0" fontId="16" fillId="4" borderId="30" xfId="3" applyFont="1" applyFill="1" applyBorder="1"/>
    <xf numFmtId="2" fontId="16" fillId="4" borderId="30" xfId="3" applyNumberFormat="1" applyFont="1" applyFill="1" applyBorder="1" applyAlignment="1">
      <alignment horizontal="center"/>
    </xf>
    <xf numFmtId="167" fontId="16" fillId="4" borderId="30" xfId="5" applyNumberFormat="1" applyFont="1" applyFill="1" applyBorder="1"/>
    <xf numFmtId="0" fontId="16" fillId="8" borderId="31" xfId="3" applyFont="1" applyFill="1" applyBorder="1"/>
    <xf numFmtId="0" fontId="16" fillId="8" borderId="30" xfId="3" applyFont="1" applyFill="1" applyBorder="1"/>
    <xf numFmtId="2" fontId="16" fillId="8" borderId="30" xfId="3" applyNumberFormat="1" applyFont="1" applyFill="1" applyBorder="1" applyAlignment="1">
      <alignment horizontal="center"/>
    </xf>
    <xf numFmtId="167" fontId="16" fillId="8" borderId="32" xfId="5" applyNumberFormat="1" applyFont="1" applyFill="1" applyBorder="1"/>
    <xf numFmtId="167" fontId="15" fillId="8" borderId="27" xfId="4" applyNumberFormat="1" applyFont="1" applyFill="1" applyBorder="1" applyAlignment="1">
      <alignment horizontal="right"/>
    </xf>
    <xf numFmtId="0" fontId="10" fillId="4" borderId="0" xfId="3" applyFont="1" applyFill="1" applyBorder="1"/>
    <xf numFmtId="0" fontId="10" fillId="8" borderId="7" xfId="3" applyFont="1" applyFill="1" applyBorder="1"/>
    <xf numFmtId="167" fontId="15" fillId="0" borderId="27" xfId="4" applyNumberFormat="1" applyFont="1" applyFill="1" applyBorder="1" applyAlignment="1">
      <alignment horizontal="right"/>
    </xf>
    <xf numFmtId="0" fontId="20" fillId="4" borderId="0" xfId="3" applyFont="1" applyFill="1" applyBorder="1"/>
    <xf numFmtId="10" fontId="20" fillId="4" borderId="0" xfId="3" applyNumberFormat="1" applyFont="1" applyFill="1" applyBorder="1" applyAlignment="1">
      <alignment horizontal="center"/>
    </xf>
    <xf numFmtId="167" fontId="16" fillId="4" borderId="0" xfId="3" applyNumberFormat="1" applyFont="1" applyFill="1" applyBorder="1"/>
    <xf numFmtId="0" fontId="20" fillId="8" borderId="7" xfId="3" applyFont="1" applyFill="1" applyBorder="1"/>
    <xf numFmtId="10" fontId="20" fillId="8" borderId="0" xfId="3" applyNumberFormat="1" applyFont="1" applyFill="1" applyBorder="1" applyAlignment="1">
      <alignment horizontal="center"/>
    </xf>
    <xf numFmtId="167" fontId="20" fillId="8" borderId="13" xfId="3" applyNumberFormat="1" applyFont="1" applyFill="1" applyBorder="1"/>
    <xf numFmtId="167" fontId="10" fillId="4" borderId="0" xfId="3" applyNumberFormat="1" applyFont="1" applyFill="1" applyBorder="1"/>
    <xf numFmtId="168" fontId="18" fillId="8" borderId="7" xfId="3" applyNumberFormat="1" applyFont="1" applyFill="1" applyBorder="1" applyAlignment="1">
      <alignment horizontal="left"/>
    </xf>
    <xf numFmtId="10" fontId="10" fillId="8" borderId="0" xfId="3" applyNumberFormat="1" applyFont="1" applyFill="1" applyBorder="1" applyAlignment="1">
      <alignment horizontal="center"/>
    </xf>
    <xf numFmtId="167" fontId="10" fillId="8" borderId="13" xfId="3" applyNumberFormat="1" applyFont="1" applyFill="1" applyBorder="1"/>
    <xf numFmtId="10" fontId="12" fillId="3" borderId="0" xfId="2" applyNumberFormat="1" applyFont="1" applyFill="1" applyBorder="1"/>
    <xf numFmtId="0" fontId="10" fillId="4" borderId="30" xfId="3" applyFont="1" applyFill="1" applyBorder="1"/>
    <xf numFmtId="167" fontId="16" fillId="4" borderId="30" xfId="3" applyNumberFormat="1" applyFont="1" applyFill="1" applyBorder="1"/>
    <xf numFmtId="0" fontId="10" fillId="8" borderId="30" xfId="3" applyFont="1" applyFill="1" applyBorder="1"/>
    <xf numFmtId="167" fontId="16" fillId="8" borderId="32" xfId="3" applyNumberFormat="1" applyFont="1" applyFill="1" applyBorder="1"/>
    <xf numFmtId="167" fontId="16" fillId="8" borderId="13" xfId="3" applyNumberFormat="1" applyFont="1" applyFill="1" applyBorder="1"/>
    <xf numFmtId="0" fontId="12" fillId="4" borderId="7" xfId="4" applyFont="1" applyFill="1" applyBorder="1"/>
    <xf numFmtId="0" fontId="12" fillId="4" borderId="0" xfId="4" applyFont="1" applyFill="1" applyBorder="1"/>
    <xf numFmtId="167" fontId="20" fillId="4" borderId="0" xfId="1" applyNumberFormat="1" applyFont="1" applyFill="1" applyBorder="1"/>
    <xf numFmtId="167" fontId="20" fillId="4" borderId="0" xfId="4" applyNumberFormat="1" applyFont="1" applyFill="1" applyBorder="1"/>
    <xf numFmtId="0" fontId="12" fillId="4" borderId="13" xfId="4" applyFont="1" applyFill="1" applyBorder="1"/>
    <xf numFmtId="0" fontId="12" fillId="8" borderId="0" xfId="4" applyFont="1" applyFill="1" applyBorder="1"/>
    <xf numFmtId="167" fontId="20" fillId="8" borderId="0" xfId="1" applyNumberFormat="1" applyFont="1" applyFill="1" applyBorder="1"/>
    <xf numFmtId="167" fontId="20" fillId="8" borderId="13" xfId="4" applyNumberFormat="1" applyFont="1" applyFill="1" applyBorder="1"/>
    <xf numFmtId="10" fontId="15" fillId="8" borderId="27" xfId="2" applyNumberFormat="1" applyFont="1" applyFill="1" applyBorder="1" applyAlignment="1">
      <alignment horizontal="right"/>
    </xf>
    <xf numFmtId="0" fontId="12" fillId="12" borderId="0" xfId="4" applyFont="1" applyFill="1" applyBorder="1"/>
    <xf numFmtId="167" fontId="20" fillId="12" borderId="0" xfId="1" applyNumberFormat="1" applyFont="1" applyFill="1" applyBorder="1"/>
    <xf numFmtId="167" fontId="20" fillId="12" borderId="0" xfId="5" applyNumberFormat="1" applyFont="1" applyFill="1" applyBorder="1"/>
    <xf numFmtId="0" fontId="12" fillId="12" borderId="13" xfId="4" applyFont="1" applyFill="1" applyBorder="1"/>
    <xf numFmtId="0" fontId="12" fillId="0" borderId="0" xfId="4" applyFont="1" applyFill="1" applyBorder="1"/>
    <xf numFmtId="167" fontId="20" fillId="0" borderId="0" xfId="1" applyNumberFormat="1" applyFont="1" applyFill="1" applyBorder="1"/>
    <xf numFmtId="167" fontId="20" fillId="0" borderId="13" xfId="5" applyNumberFormat="1" applyFont="1" applyFill="1" applyBorder="1"/>
    <xf numFmtId="0" fontId="19" fillId="0" borderId="15" xfId="0" applyFont="1" applyBorder="1"/>
    <xf numFmtId="10" fontId="15" fillId="8" borderId="4" xfId="4" applyNumberFormat="1" applyFont="1" applyFill="1" applyBorder="1" applyAlignment="1">
      <alignment horizontal="right"/>
    </xf>
    <xf numFmtId="0" fontId="12" fillId="8" borderId="5" xfId="4" applyFont="1" applyFill="1" applyBorder="1"/>
    <xf numFmtId="167" fontId="20" fillId="4" borderId="0" xfId="3" applyNumberFormat="1" applyFont="1" applyFill="1" applyBorder="1" applyAlignment="1">
      <alignment horizontal="center"/>
    </xf>
    <xf numFmtId="167" fontId="20" fillId="4" borderId="0" xfId="5" applyNumberFormat="1" applyFont="1" applyFill="1" applyBorder="1"/>
    <xf numFmtId="167" fontId="20" fillId="8" borderId="0" xfId="3" applyNumberFormat="1" applyFont="1" applyFill="1" applyBorder="1" applyAlignment="1">
      <alignment horizontal="center"/>
    </xf>
    <xf numFmtId="168" fontId="10" fillId="8" borderId="15" xfId="1" applyNumberFormat="1" applyFont="1" applyFill="1" applyBorder="1"/>
    <xf numFmtId="10" fontId="17" fillId="8" borderId="16" xfId="4" applyNumberFormat="1" applyFont="1" applyFill="1" applyBorder="1" applyAlignment="1">
      <alignment horizontal="right"/>
    </xf>
    <xf numFmtId="0" fontId="10" fillId="8" borderId="17" xfId="4" applyFont="1" applyFill="1" applyBorder="1"/>
    <xf numFmtId="168" fontId="12" fillId="4" borderId="0" xfId="1" applyNumberFormat="1" applyFont="1" applyFill="1" applyBorder="1"/>
    <xf numFmtId="10" fontId="15" fillId="4" borderId="0" xfId="4" applyNumberFormat="1" applyFont="1" applyFill="1" applyBorder="1" applyAlignment="1">
      <alignment horizontal="center"/>
    </xf>
    <xf numFmtId="167" fontId="20" fillId="4" borderId="12" xfId="5" applyNumberFormat="1" applyFont="1" applyFill="1" applyBorder="1"/>
    <xf numFmtId="167" fontId="20" fillId="0" borderId="34" xfId="5" applyNumberFormat="1" applyFont="1" applyFill="1" applyBorder="1"/>
    <xf numFmtId="0" fontId="10" fillId="4" borderId="0" xfId="3" applyFont="1" applyFill="1" applyBorder="1" applyAlignment="1">
      <alignment horizontal="center" vertical="center" wrapText="1"/>
    </xf>
    <xf numFmtId="167" fontId="20" fillId="8" borderId="13" xfId="5" applyNumberFormat="1" applyFont="1" applyFill="1" applyBorder="1"/>
    <xf numFmtId="0" fontId="20" fillId="4" borderId="35" xfId="3" applyFont="1" applyFill="1" applyBorder="1"/>
    <xf numFmtId="0" fontId="10" fillId="4" borderId="35" xfId="3" applyFont="1" applyFill="1" applyBorder="1"/>
    <xf numFmtId="170" fontId="20" fillId="4" borderId="35" xfId="3" applyNumberFormat="1" applyFont="1" applyFill="1" applyBorder="1" applyAlignment="1">
      <alignment horizontal="center"/>
    </xf>
    <xf numFmtId="167" fontId="10" fillId="4" borderId="35" xfId="3" applyNumberFormat="1" applyFont="1" applyFill="1" applyBorder="1"/>
    <xf numFmtId="0" fontId="20" fillId="8" borderId="36" xfId="3" applyFont="1" applyFill="1" applyBorder="1"/>
    <xf numFmtId="0" fontId="10" fillId="8" borderId="35" xfId="3" applyFont="1" applyFill="1" applyBorder="1"/>
    <xf numFmtId="10" fontId="20" fillId="8" borderId="35" xfId="3" applyNumberFormat="1" applyFont="1" applyFill="1" applyBorder="1" applyAlignment="1">
      <alignment horizontal="center"/>
    </xf>
    <xf numFmtId="167" fontId="10" fillId="8" borderId="37" xfId="3" applyNumberFormat="1" applyFont="1" applyFill="1" applyBorder="1"/>
    <xf numFmtId="167" fontId="20" fillId="4" borderId="0" xfId="3" applyNumberFormat="1" applyFont="1" applyFill="1" applyBorder="1"/>
    <xf numFmtId="0" fontId="20" fillId="8" borderId="38" xfId="3" applyFont="1" applyFill="1" applyBorder="1"/>
    <xf numFmtId="0" fontId="20" fillId="8" borderId="39" xfId="3" applyFont="1" applyFill="1" applyBorder="1"/>
    <xf numFmtId="167" fontId="20" fillId="8" borderId="40" xfId="3" applyNumberFormat="1" applyFont="1" applyFill="1" applyBorder="1"/>
    <xf numFmtId="0" fontId="16" fillId="4" borderId="0" xfId="3" applyFont="1" applyFill="1" applyBorder="1"/>
    <xf numFmtId="0" fontId="20" fillId="8" borderId="41" xfId="3" applyFont="1" applyFill="1" applyBorder="1"/>
    <xf numFmtId="0" fontId="10" fillId="8" borderId="42" xfId="3" applyFont="1" applyFill="1" applyBorder="1"/>
    <xf numFmtId="10" fontId="20" fillId="8" borderId="42" xfId="3" applyNumberFormat="1" applyFont="1" applyFill="1" applyBorder="1" applyAlignment="1">
      <alignment horizontal="center"/>
    </xf>
    <xf numFmtId="167" fontId="20" fillId="8" borderId="43" xfId="3" applyNumberFormat="1" applyFont="1" applyFill="1" applyBorder="1"/>
    <xf numFmtId="167" fontId="15" fillId="3" borderId="0" xfId="4" applyNumberFormat="1" applyFont="1" applyFill="1" applyBorder="1"/>
    <xf numFmtId="167" fontId="15" fillId="4" borderId="33" xfId="4" applyNumberFormat="1" applyFont="1" applyFill="1" applyBorder="1"/>
    <xf numFmtId="0" fontId="20" fillId="8" borderId="15" xfId="3" applyFont="1" applyFill="1" applyBorder="1"/>
    <xf numFmtId="0" fontId="10" fillId="8" borderId="16" xfId="3" applyFont="1" applyFill="1" applyBorder="1"/>
    <xf numFmtId="10" fontId="20" fillId="8" borderId="16" xfId="3" applyNumberFormat="1" applyFont="1" applyFill="1" applyBorder="1" applyAlignment="1">
      <alignment horizontal="center"/>
    </xf>
    <xf numFmtId="167" fontId="20" fillId="8" borderId="17" xfId="3" applyNumberFormat="1" applyFont="1" applyFill="1" applyBorder="1"/>
    <xf numFmtId="0" fontId="10" fillId="4" borderId="11" xfId="3" applyFont="1" applyFill="1" applyBorder="1"/>
    <xf numFmtId="0" fontId="16" fillId="4" borderId="8" xfId="3" applyFont="1" applyFill="1" applyBorder="1"/>
    <xf numFmtId="0" fontId="10" fillId="4" borderId="8" xfId="3" applyFont="1" applyFill="1" applyBorder="1"/>
    <xf numFmtId="167" fontId="15" fillId="4" borderId="8" xfId="3" applyNumberFormat="1" applyFont="1" applyFill="1" applyBorder="1"/>
    <xf numFmtId="0" fontId="10" fillId="4" borderId="9" xfId="3" applyFont="1" applyFill="1" applyBorder="1"/>
    <xf numFmtId="0" fontId="10" fillId="3" borderId="8" xfId="3" applyFont="1" applyFill="1" applyBorder="1"/>
    <xf numFmtId="168" fontId="17" fillId="8" borderId="15" xfId="3" applyNumberFormat="1" applyFont="1" applyFill="1" applyBorder="1"/>
    <xf numFmtId="0" fontId="21" fillId="8" borderId="16" xfId="3" applyFont="1" applyFill="1" applyBorder="1"/>
    <xf numFmtId="10" fontId="21" fillId="8" borderId="16" xfId="3" applyNumberFormat="1" applyFont="1" applyFill="1" applyBorder="1" applyAlignment="1">
      <alignment horizontal="center"/>
    </xf>
    <xf numFmtId="167" fontId="15" fillId="13" borderId="33" xfId="4" applyNumberFormat="1" applyFont="1" applyFill="1" applyBorder="1"/>
    <xf numFmtId="1" fontId="10" fillId="3" borderId="0" xfId="3" applyNumberFormat="1" applyFont="1" applyFill="1" applyBorder="1"/>
    <xf numFmtId="167" fontId="15" fillId="4" borderId="0" xfId="3" applyNumberFormat="1" applyFont="1" applyFill="1" applyBorder="1"/>
    <xf numFmtId="168" fontId="17" fillId="8" borderId="0" xfId="3" applyNumberFormat="1" applyFont="1" applyFill="1" applyBorder="1"/>
    <xf numFmtId="6" fontId="10" fillId="8" borderId="0" xfId="3" applyNumberFormat="1" applyFont="1" applyFill="1" applyBorder="1" applyAlignment="1">
      <alignment horizontal="center"/>
    </xf>
    <xf numFmtId="167" fontId="12" fillId="3" borderId="0" xfId="4" applyNumberFormat="1" applyFont="1" applyFill="1" applyBorder="1"/>
    <xf numFmtId="0" fontId="16" fillId="8" borderId="15" xfId="3" applyFont="1" applyFill="1" applyBorder="1" applyAlignment="1"/>
    <xf numFmtId="0" fontId="16" fillId="8" borderId="16" xfId="3" applyFont="1" applyFill="1" applyBorder="1" applyAlignment="1">
      <alignment horizontal="center"/>
    </xf>
    <xf numFmtId="0" fontId="16" fillId="8" borderId="17" xfId="3" applyFont="1" applyFill="1" applyBorder="1" applyAlignment="1"/>
    <xf numFmtId="167" fontId="10" fillId="3" borderId="0" xfId="3" applyNumberFormat="1" applyFont="1" applyFill="1" applyBorder="1"/>
    <xf numFmtId="168" fontId="10" fillId="8" borderId="7" xfId="3" applyNumberFormat="1" applyFont="1" applyFill="1" applyBorder="1"/>
    <xf numFmtId="168" fontId="20" fillId="8" borderId="7" xfId="3" applyNumberFormat="1" applyFont="1" applyFill="1" applyBorder="1"/>
    <xf numFmtId="167" fontId="20" fillId="8" borderId="34" xfId="5" applyNumberFormat="1" applyFont="1" applyFill="1" applyBorder="1"/>
    <xf numFmtId="170" fontId="20" fillId="8" borderId="35" xfId="3" applyNumberFormat="1" applyFont="1" applyFill="1" applyBorder="1" applyAlignment="1">
      <alignment horizontal="center"/>
    </xf>
    <xf numFmtId="44" fontId="12" fillId="3" borderId="0" xfId="4" applyNumberFormat="1" applyFont="1" applyFill="1" applyBorder="1"/>
    <xf numFmtId="0" fontId="10" fillId="4" borderId="2" xfId="3" applyFont="1" applyFill="1" applyBorder="1"/>
    <xf numFmtId="0" fontId="16" fillId="4" borderId="4" xfId="3" applyFont="1" applyFill="1" applyBorder="1" applyAlignment="1"/>
    <xf numFmtId="0" fontId="16" fillId="4" borderId="16" xfId="3" applyFont="1" applyFill="1" applyBorder="1" applyAlignment="1">
      <alignment horizontal="center"/>
    </xf>
    <xf numFmtId="0" fontId="10" fillId="4" borderId="5" xfId="3" applyFont="1" applyFill="1" applyBorder="1"/>
    <xf numFmtId="168" fontId="16" fillId="8" borderId="15" xfId="3" applyNumberFormat="1" applyFont="1" applyFill="1" applyBorder="1"/>
    <xf numFmtId="0" fontId="12" fillId="8" borderId="16" xfId="4" applyFont="1" applyFill="1" applyBorder="1"/>
    <xf numFmtId="0" fontId="16" fillId="4" borderId="4" xfId="3" applyFont="1" applyFill="1" applyBorder="1" applyAlignment="1">
      <alignment horizontal="center"/>
    </xf>
    <xf numFmtId="0" fontId="16" fillId="4" borderId="0" xfId="3" applyFont="1" applyFill="1" applyBorder="1" applyAlignment="1">
      <alignment horizontal="center"/>
    </xf>
    <xf numFmtId="168" fontId="16" fillId="8" borderId="0" xfId="3" applyNumberFormat="1" applyFont="1" applyFill="1" applyBorder="1"/>
    <xf numFmtId="6" fontId="12" fillId="8" borderId="0" xfId="4" applyNumberFormat="1" applyFont="1" applyFill="1" applyBorder="1"/>
    <xf numFmtId="10" fontId="12" fillId="14" borderId="0" xfId="2" applyNumberFormat="1" applyFont="1" applyFill="1" applyBorder="1"/>
    <xf numFmtId="0" fontId="16" fillId="8" borderId="2" xfId="3" applyFont="1" applyFill="1" applyBorder="1" applyAlignment="1"/>
    <xf numFmtId="0" fontId="16" fillId="8" borderId="5" xfId="3" applyFont="1" applyFill="1" applyBorder="1" applyAlignment="1"/>
    <xf numFmtId="167" fontId="20" fillId="8" borderId="7" xfId="3" applyNumberFormat="1" applyFont="1" applyFill="1" applyBorder="1"/>
    <xf numFmtId="0" fontId="20" fillId="8" borderId="44" xfId="3" applyFont="1" applyFill="1" applyBorder="1"/>
    <xf numFmtId="0" fontId="20" fillId="8" borderId="45" xfId="3" applyFont="1" applyFill="1" applyBorder="1"/>
    <xf numFmtId="167" fontId="20" fillId="8" borderId="46" xfId="3" applyNumberFormat="1" applyFont="1" applyFill="1" applyBorder="1"/>
    <xf numFmtId="0" fontId="20" fillId="8" borderId="25" xfId="3" applyFont="1" applyFill="1" applyBorder="1"/>
    <xf numFmtId="0" fontId="10" fillId="8" borderId="3" xfId="3" applyFont="1" applyFill="1" applyBorder="1"/>
    <xf numFmtId="10" fontId="20" fillId="8" borderId="3" xfId="3" applyNumberFormat="1" applyFont="1" applyFill="1" applyBorder="1" applyAlignment="1">
      <alignment horizontal="center"/>
    </xf>
    <xf numFmtId="167" fontId="20" fillId="8" borderId="21" xfId="3" applyNumberFormat="1" applyFont="1" applyFill="1" applyBorder="1"/>
    <xf numFmtId="0" fontId="20" fillId="8" borderId="11" xfId="3" applyFont="1" applyFill="1" applyBorder="1"/>
    <xf numFmtId="0" fontId="10" fillId="8" borderId="8" xfId="3" applyFont="1" applyFill="1" applyBorder="1"/>
    <xf numFmtId="10" fontId="20" fillId="8" borderId="8" xfId="3" applyNumberFormat="1" applyFont="1" applyFill="1" applyBorder="1" applyAlignment="1">
      <alignment horizontal="center"/>
    </xf>
    <xf numFmtId="167" fontId="20" fillId="8" borderId="9" xfId="3" applyNumberFormat="1" applyFont="1" applyFill="1" applyBorder="1"/>
    <xf numFmtId="168" fontId="16" fillId="8" borderId="11" xfId="3" applyNumberFormat="1" applyFont="1" applyFill="1" applyBorder="1"/>
    <xf numFmtId="0" fontId="12" fillId="8" borderId="8" xfId="4" applyFont="1" applyFill="1" applyBorder="1"/>
    <xf numFmtId="167" fontId="15" fillId="13" borderId="10" xfId="4" applyNumberFormat="1" applyFont="1" applyFill="1" applyBorder="1"/>
    <xf numFmtId="168" fontId="13" fillId="8" borderId="11" xfId="3" applyNumberFormat="1" applyFont="1" applyFill="1" applyBorder="1"/>
    <xf numFmtId="10" fontId="18" fillId="8" borderId="8" xfId="3" applyNumberFormat="1" applyFont="1" applyFill="1" applyBorder="1" applyAlignment="1">
      <alignment horizontal="center"/>
    </xf>
    <xf numFmtId="167" fontId="13" fillId="13" borderId="33" xfId="3" applyNumberFormat="1" applyFont="1" applyFill="1" applyBorder="1"/>
    <xf numFmtId="168" fontId="13" fillId="8" borderId="0" xfId="3" applyNumberFormat="1" applyFont="1" applyFill="1" applyBorder="1"/>
    <xf numFmtId="6" fontId="18" fillId="8" borderId="0" xfId="3" applyNumberFormat="1" applyFont="1" applyFill="1" applyBorder="1" applyAlignment="1">
      <alignment horizontal="center"/>
    </xf>
    <xf numFmtId="10" fontId="18" fillId="14" borderId="0" xfId="2" applyNumberFormat="1" applyFont="1" applyFill="1" applyBorder="1"/>
    <xf numFmtId="0" fontId="20" fillId="8" borderId="0" xfId="3" applyFont="1" applyFill="1" applyBorder="1"/>
    <xf numFmtId="167" fontId="20" fillId="0" borderId="13" xfId="3" applyNumberFormat="1" applyFont="1" applyFill="1" applyBorder="1"/>
    <xf numFmtId="167" fontId="13" fillId="13" borderId="10" xfId="3" applyNumberFormat="1" applyFont="1" applyFill="1" applyBorder="1"/>
    <xf numFmtId="0" fontId="16" fillId="4" borderId="28" xfId="3" applyFont="1" applyFill="1" applyBorder="1"/>
    <xf numFmtId="0" fontId="10" fillId="4" borderId="28" xfId="3" applyFont="1" applyFill="1" applyBorder="1"/>
    <xf numFmtId="0" fontId="13" fillId="8" borderId="8" xfId="3" applyFont="1" applyFill="1" applyBorder="1"/>
    <xf numFmtId="10" fontId="13" fillId="8" borderId="8" xfId="3" applyNumberFormat="1" applyFont="1" applyFill="1" applyBorder="1" applyAlignment="1">
      <alignment horizontal="center"/>
    </xf>
    <xf numFmtId="0" fontId="18" fillId="8" borderId="0" xfId="3" applyFont="1" applyFill="1" applyBorder="1"/>
    <xf numFmtId="6" fontId="12" fillId="3" borderId="0" xfId="4" applyNumberFormat="1" applyFont="1" applyFill="1" applyBorder="1"/>
    <xf numFmtId="10" fontId="12" fillId="3" borderId="0" xfId="4" applyNumberFormat="1" applyFont="1" applyFill="1" applyBorder="1"/>
    <xf numFmtId="0" fontId="10" fillId="0" borderId="0" xfId="4" applyFont="1"/>
    <xf numFmtId="0" fontId="10" fillId="0" borderId="0" xfId="4" applyFont="1" applyFill="1" applyBorder="1"/>
    <xf numFmtId="0" fontId="10" fillId="0" borderId="0" xfId="4" applyFont="1" applyFill="1" applyBorder="1" applyAlignment="1">
      <alignment horizontal="center"/>
    </xf>
    <xf numFmtId="0" fontId="10" fillId="0" borderId="18" xfId="4" applyFont="1" applyFill="1" applyBorder="1" applyAlignment="1">
      <alignment horizontal="right"/>
    </xf>
    <xf numFmtId="5" fontId="10" fillId="0" borderId="18" xfId="1" applyNumberFormat="1" applyFont="1" applyFill="1" applyBorder="1" applyAlignment="1">
      <alignment horizontal="center"/>
    </xf>
    <xf numFmtId="10" fontId="10" fillId="0" borderId="18" xfId="4" applyNumberFormat="1" applyFont="1" applyFill="1" applyBorder="1" applyAlignment="1">
      <alignment horizontal="center"/>
    </xf>
    <xf numFmtId="166" fontId="10" fillId="0" borderId="18" xfId="4" applyNumberFormat="1" applyFont="1" applyFill="1" applyBorder="1" applyAlignment="1">
      <alignment horizontal="center"/>
    </xf>
    <xf numFmtId="10" fontId="10" fillId="0" borderId="0" xfId="4" applyNumberFormat="1" applyFont="1" applyFill="1" applyBorder="1"/>
    <xf numFmtId="6" fontId="10" fillId="0" borderId="0" xfId="1" applyNumberFormat="1" applyFont="1" applyFill="1" applyBorder="1" applyAlignment="1">
      <alignment horizontal="center"/>
    </xf>
    <xf numFmtId="10" fontId="10" fillId="0" borderId="0" xfId="2" applyNumberFormat="1" applyFont="1" applyFill="1" applyBorder="1"/>
    <xf numFmtId="0" fontId="10" fillId="0" borderId="18" xfId="4" applyFont="1" applyFill="1" applyBorder="1" applyAlignment="1">
      <alignment horizontal="center"/>
    </xf>
    <xf numFmtId="166" fontId="10" fillId="15" borderId="18" xfId="4" applyNumberFormat="1" applyFont="1" applyFill="1" applyBorder="1" applyAlignment="1">
      <alignment horizontal="center"/>
    </xf>
    <xf numFmtId="0" fontId="19" fillId="0" borderId="18" xfId="0" applyFont="1" applyFill="1" applyBorder="1"/>
    <xf numFmtId="0" fontId="10" fillId="0" borderId="0" xfId="4" applyFont="1" applyFill="1" applyBorder="1" applyAlignment="1">
      <alignment horizontal="right"/>
    </xf>
    <xf numFmtId="0" fontId="0" fillId="0" borderId="47" xfId="0" applyBorder="1" applyAlignment="1">
      <alignment wrapText="1"/>
    </xf>
    <xf numFmtId="0" fontId="0" fillId="0" borderId="47" xfId="0" applyBorder="1"/>
    <xf numFmtId="0" fontId="22" fillId="16" borderId="4" xfId="6" applyFont="1" applyFill="1" applyBorder="1"/>
    <xf numFmtId="0" fontId="23" fillId="16" borderId="5" xfId="6" applyFont="1" applyFill="1" applyBorder="1"/>
    <xf numFmtId="0" fontId="11" fillId="0" borderId="0" xfId="6"/>
    <xf numFmtId="0" fontId="23" fillId="16" borderId="0" xfId="6" applyFont="1" applyFill="1"/>
    <xf numFmtId="0" fontId="24" fillId="16" borderId="13" xfId="6" applyFont="1" applyFill="1" applyBorder="1"/>
    <xf numFmtId="0" fontId="25" fillId="16" borderId="8" xfId="6" applyFont="1" applyFill="1" applyBorder="1"/>
    <xf numFmtId="0" fontId="24" fillId="16" borderId="9" xfId="6" applyFont="1" applyFill="1" applyBorder="1"/>
    <xf numFmtId="0" fontId="24" fillId="0" borderId="0" xfId="6" applyFont="1"/>
    <xf numFmtId="0" fontId="11" fillId="17" borderId="0" xfId="7" applyFill="1"/>
    <xf numFmtId="0" fontId="26" fillId="17" borderId="0" xfId="7" applyFont="1" applyFill="1"/>
    <xf numFmtId="0" fontId="26" fillId="18" borderId="0" xfId="7" applyFont="1" applyFill="1"/>
    <xf numFmtId="0" fontId="26" fillId="19" borderId="0" xfId="7" applyFont="1" applyFill="1"/>
    <xf numFmtId="0" fontId="26" fillId="20" borderId="0" xfId="7" applyFont="1" applyFill="1"/>
    <xf numFmtId="0" fontId="26" fillId="21" borderId="0" xfId="7" applyFont="1" applyFill="1"/>
    <xf numFmtId="0" fontId="26" fillId="22" borderId="0" xfId="7" applyFont="1" applyFill="1"/>
    <xf numFmtId="0" fontId="26" fillId="23" borderId="0" xfId="7" applyFont="1" applyFill="1"/>
    <xf numFmtId="0" fontId="11" fillId="24" borderId="0" xfId="6" applyFill="1"/>
    <xf numFmtId="14" fontId="24" fillId="0" borderId="0" xfId="6" applyNumberFormat="1" applyFont="1"/>
    <xf numFmtId="171" fontId="11" fillId="0" borderId="0" xfId="6" applyNumberFormat="1"/>
    <xf numFmtId="0" fontId="24" fillId="0" borderId="0" xfId="4" applyFont="1"/>
    <xf numFmtId="0" fontId="11" fillId="0" borderId="0" xfId="4"/>
    <xf numFmtId="0" fontId="27" fillId="0" borderId="0" xfId="4" applyFont="1"/>
    <xf numFmtId="0" fontId="28" fillId="0" borderId="0" xfId="4" applyFont="1"/>
    <xf numFmtId="0" fontId="11" fillId="0" borderId="49" xfId="4" applyBorder="1"/>
    <xf numFmtId="0" fontId="11" fillId="0" borderId="28" xfId="4" applyBorder="1"/>
    <xf numFmtId="0" fontId="11" fillId="0" borderId="50" xfId="4" applyBorder="1"/>
    <xf numFmtId="172" fontId="11" fillId="0" borderId="0" xfId="6" applyNumberFormat="1"/>
    <xf numFmtId="0" fontId="11" fillId="0" borderId="51" xfId="4" applyBorder="1"/>
    <xf numFmtId="0" fontId="11" fillId="0" borderId="0" xfId="4" applyAlignment="1">
      <alignment horizontal="right"/>
    </xf>
    <xf numFmtId="0" fontId="11" fillId="0" borderId="52" xfId="4" applyBorder="1"/>
    <xf numFmtId="0" fontId="24" fillId="0" borderId="0" xfId="8" applyFont="1"/>
    <xf numFmtId="0" fontId="29" fillId="0" borderId="52" xfId="4" applyFont="1" applyBorder="1" applyAlignment="1">
      <alignment horizontal="center"/>
    </xf>
    <xf numFmtId="171" fontId="11" fillId="0" borderId="0" xfId="8" applyNumberFormat="1"/>
    <xf numFmtId="171" fontId="11" fillId="0" borderId="52" xfId="4" applyNumberFormat="1" applyBorder="1" applyAlignment="1">
      <alignment horizontal="center"/>
    </xf>
    <xf numFmtId="0" fontId="11" fillId="0" borderId="52" xfId="4" applyBorder="1" applyAlignment="1">
      <alignment horizontal="center"/>
    </xf>
    <xf numFmtId="0" fontId="24" fillId="15" borderId="0" xfId="4" applyFont="1" applyFill="1" applyAlignment="1">
      <alignment horizontal="right"/>
    </xf>
    <xf numFmtId="10" fontId="24" fillId="15" borderId="52" xfId="9" applyNumberFormat="1" applyFont="1" applyFill="1" applyBorder="1" applyAlignment="1">
      <alignment horizontal="center"/>
    </xf>
    <xf numFmtId="0" fontId="11" fillId="0" borderId="48" xfId="4" applyBorder="1"/>
    <xf numFmtId="0" fontId="11" fillId="0" borderId="12" xfId="4" applyBorder="1"/>
    <xf numFmtId="0" fontId="11" fillId="0" borderId="53" xfId="4" applyBorder="1"/>
    <xf numFmtId="0" fontId="30" fillId="0" borderId="0" xfId="0" applyFont="1"/>
    <xf numFmtId="0" fontId="30" fillId="0" borderId="0" xfId="0" applyFont="1" applyAlignment="1">
      <alignment horizontal="right"/>
    </xf>
    <xf numFmtId="44" fontId="0" fillId="0" borderId="0" xfId="0" applyNumberFormat="1"/>
    <xf numFmtId="167" fontId="0" fillId="0" borderId="0" xfId="0" applyNumberFormat="1"/>
    <xf numFmtId="0" fontId="3" fillId="0" borderId="0" xfId="0" applyFont="1" applyAlignment="1">
      <alignment wrapText="1"/>
    </xf>
    <xf numFmtId="0" fontId="30" fillId="0" borderId="49" xfId="0" applyFont="1" applyBorder="1" applyAlignment="1">
      <alignment horizontal="right"/>
    </xf>
    <xf numFmtId="167" fontId="0" fillId="0" borderId="50" xfId="0" applyNumberFormat="1" applyBorder="1"/>
    <xf numFmtId="44" fontId="0" fillId="0" borderId="24" xfId="0" applyNumberFormat="1" applyBorder="1"/>
    <xf numFmtId="0" fontId="30" fillId="0" borderId="51" xfId="0" applyFont="1" applyBorder="1" applyAlignment="1">
      <alignment horizontal="right"/>
    </xf>
    <xf numFmtId="167" fontId="0" fillId="0" borderId="52" xfId="0" applyNumberFormat="1" applyBorder="1"/>
    <xf numFmtId="44" fontId="0" fillId="0" borderId="27" xfId="0" applyNumberFormat="1" applyBorder="1"/>
    <xf numFmtId="44" fontId="0" fillId="0" borderId="22" xfId="0" applyNumberFormat="1" applyBorder="1"/>
    <xf numFmtId="0" fontId="30" fillId="0" borderId="48" xfId="0" applyFont="1" applyBorder="1" applyAlignment="1">
      <alignment horizontal="right"/>
    </xf>
    <xf numFmtId="167" fontId="0" fillId="0" borderId="53" xfId="0" applyNumberFormat="1" applyBorder="1"/>
    <xf numFmtId="0" fontId="0" fillId="0" borderId="54" xfId="0" applyBorder="1"/>
    <xf numFmtId="0" fontId="0" fillId="25" borderId="54" xfId="0" applyFill="1" applyBorder="1"/>
    <xf numFmtId="0" fontId="0" fillId="0" borderId="55" xfId="0" applyBorder="1"/>
    <xf numFmtId="167" fontId="0" fillId="0" borderId="56" xfId="0" applyNumberFormat="1" applyBorder="1"/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0" fillId="0" borderId="54" xfId="0" applyBorder="1" applyAlignment="1">
      <alignment wrapText="1"/>
    </xf>
    <xf numFmtId="0" fontId="0" fillId="25" borderId="54" xfId="0" applyFill="1" applyBorder="1" applyAlignment="1">
      <alignment wrapText="1"/>
    </xf>
    <xf numFmtId="0" fontId="0" fillId="0" borderId="55" xfId="0" applyBorder="1" applyAlignment="1">
      <alignment wrapText="1"/>
    </xf>
    <xf numFmtId="167" fontId="0" fillId="0" borderId="56" xfId="0" applyNumberFormat="1" applyBorder="1" applyAlignment="1">
      <alignment wrapText="1"/>
    </xf>
    <xf numFmtId="0" fontId="0" fillId="0" borderId="56" xfId="0" applyBorder="1"/>
    <xf numFmtId="44" fontId="0" fillId="0" borderId="54" xfId="0" applyNumberFormat="1" applyBorder="1"/>
    <xf numFmtId="44" fontId="0" fillId="25" borderId="27" xfId="0" applyNumberFormat="1" applyFill="1" applyBorder="1"/>
    <xf numFmtId="44" fontId="0" fillId="0" borderId="56" xfId="0" applyNumberFormat="1" applyBorder="1"/>
    <xf numFmtId="0" fontId="0" fillId="0" borderId="56" xfId="0" applyNumberFormat="1" applyBorder="1"/>
    <xf numFmtId="0" fontId="0" fillId="0" borderId="59" xfId="0" applyBorder="1"/>
    <xf numFmtId="44" fontId="0" fillId="0" borderId="57" xfId="0" applyNumberFormat="1" applyBorder="1"/>
    <xf numFmtId="0" fontId="0" fillId="0" borderId="0" xfId="0" applyNumberFormat="1"/>
    <xf numFmtId="167" fontId="0" fillId="25" borderId="27" xfId="0" applyNumberFormat="1" applyFill="1" applyBorder="1"/>
    <xf numFmtId="0" fontId="11" fillId="0" borderId="0" xfId="7"/>
    <xf numFmtId="0" fontId="32" fillId="0" borderId="0" xfId="10"/>
    <xf numFmtId="0" fontId="9" fillId="12" borderId="0" xfId="3" applyFill="1"/>
    <xf numFmtId="0" fontId="0" fillId="12" borderId="0" xfId="0" applyFill="1"/>
    <xf numFmtId="0" fontId="34" fillId="26" borderId="15" xfId="3" applyFont="1" applyFill="1" applyBorder="1" applyAlignment="1">
      <alignment horizontal="center"/>
    </xf>
    <xf numFmtId="0" fontId="34" fillId="26" borderId="16" xfId="3" applyFont="1" applyFill="1" applyBorder="1" applyAlignment="1">
      <alignment horizontal="center"/>
    </xf>
    <xf numFmtId="0" fontId="34" fillId="26" borderId="17" xfId="3" applyFont="1" applyFill="1" applyBorder="1" applyAlignment="1">
      <alignment horizontal="center"/>
    </xf>
    <xf numFmtId="0" fontId="4" fillId="27" borderId="15" xfId="0" applyFont="1" applyFill="1" applyBorder="1" applyAlignment="1">
      <alignment horizontal="center"/>
    </xf>
    <xf numFmtId="0" fontId="4" fillId="27" borderId="16" xfId="0" applyFont="1" applyFill="1" applyBorder="1" applyAlignment="1">
      <alignment horizontal="center"/>
    </xf>
    <xf numFmtId="0" fontId="4" fillId="27" borderId="17" xfId="0" applyFont="1" applyFill="1" applyBorder="1" applyAlignment="1">
      <alignment horizontal="center"/>
    </xf>
    <xf numFmtId="0" fontId="9" fillId="11" borderId="2" xfId="3" applyFill="1" applyBorder="1"/>
    <xf numFmtId="0" fontId="35" fillId="28" borderId="4" xfId="3" applyFont="1" applyFill="1" applyBorder="1" applyAlignment="1">
      <alignment horizontal="center"/>
    </xf>
    <xf numFmtId="0" fontId="9" fillId="11" borderId="5" xfId="3" applyFill="1" applyBorder="1"/>
    <xf numFmtId="0" fontId="0" fillId="11" borderId="60" xfId="0" applyFill="1" applyBorder="1"/>
    <xf numFmtId="0" fontId="4" fillId="11" borderId="61" xfId="0" applyFont="1" applyFill="1" applyBorder="1" applyAlignment="1">
      <alignment horizontal="center"/>
    </xf>
    <xf numFmtId="0" fontId="4" fillId="11" borderId="24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9" fillId="11" borderId="7" xfId="3" applyFill="1" applyBorder="1"/>
    <xf numFmtId="0" fontId="35" fillId="11" borderId="0" xfId="3" applyFont="1" applyFill="1" applyBorder="1" applyAlignment="1">
      <alignment horizontal="center"/>
    </xf>
    <xf numFmtId="0" fontId="9" fillId="11" borderId="13" xfId="3" applyFill="1" applyBorder="1"/>
    <xf numFmtId="0" fontId="4" fillId="11" borderId="26" xfId="0" applyFont="1" applyFill="1" applyBorder="1" applyAlignment="1">
      <alignment horizontal="center"/>
    </xf>
    <xf numFmtId="0" fontId="4" fillId="11" borderId="27" xfId="0" applyFont="1" applyFill="1" applyBorder="1"/>
    <xf numFmtId="0" fontId="0" fillId="11" borderId="13" xfId="0" applyFill="1" applyBorder="1"/>
    <xf numFmtId="0" fontId="36" fillId="11" borderId="0" xfId="3" applyFont="1" applyFill="1" applyBorder="1" applyAlignment="1">
      <alignment horizontal="left"/>
    </xf>
    <xf numFmtId="1" fontId="36" fillId="11" borderId="0" xfId="3" applyNumberFormat="1" applyFont="1" applyFill="1" applyBorder="1" applyAlignment="1">
      <alignment horizontal="center"/>
    </xf>
    <xf numFmtId="0" fontId="35" fillId="11" borderId="0" xfId="3" applyFont="1" applyFill="1" applyBorder="1" applyAlignment="1"/>
    <xf numFmtId="0" fontId="0" fillId="11" borderId="26" xfId="0" applyFill="1" applyBorder="1"/>
    <xf numFmtId="167" fontId="0" fillId="11" borderId="27" xfId="0" applyNumberFormat="1" applyFill="1" applyBorder="1"/>
    <xf numFmtId="0" fontId="9" fillId="11" borderId="12" xfId="3" applyFill="1" applyBorder="1"/>
    <xf numFmtId="0" fontId="4" fillId="11" borderId="12" xfId="3" applyFont="1" applyFill="1" applyBorder="1" applyAlignment="1">
      <alignment horizontal="center"/>
    </xf>
    <xf numFmtId="0" fontId="4" fillId="11" borderId="0" xfId="3" applyFont="1" applyFill="1" applyBorder="1" applyAlignment="1">
      <alignment horizontal="center"/>
    </xf>
    <xf numFmtId="0" fontId="4" fillId="11" borderId="28" xfId="3" applyFont="1" applyFill="1" applyBorder="1"/>
    <xf numFmtId="167" fontId="1" fillId="11" borderId="28" xfId="5" applyNumberFormat="1" applyFont="1" applyFill="1" applyBorder="1"/>
    <xf numFmtId="2" fontId="1" fillId="11" borderId="28" xfId="3" applyNumberFormat="1" applyFont="1" applyFill="1" applyBorder="1" applyAlignment="1">
      <alignment horizontal="center"/>
    </xf>
    <xf numFmtId="167" fontId="0" fillId="12" borderId="0" xfId="0" applyNumberFormat="1" applyFill="1"/>
    <xf numFmtId="0" fontId="4" fillId="11" borderId="0" xfId="3" applyFont="1" applyFill="1" applyBorder="1"/>
    <xf numFmtId="167" fontId="1" fillId="11" borderId="0" xfId="5" applyNumberFormat="1" applyFont="1" applyFill="1" applyBorder="1"/>
    <xf numFmtId="2" fontId="1" fillId="11" borderId="0" xfId="3" applyNumberFormat="1" applyFont="1" applyFill="1" applyBorder="1" applyAlignment="1">
      <alignment horizontal="center"/>
    </xf>
    <xf numFmtId="0" fontId="0" fillId="11" borderId="27" xfId="0" applyFill="1" applyBorder="1"/>
    <xf numFmtId="167" fontId="0" fillId="11" borderId="0" xfId="5" applyNumberFormat="1" applyFont="1" applyFill="1" applyBorder="1"/>
    <xf numFmtId="2" fontId="37" fillId="11" borderId="0" xfId="3" applyNumberFormat="1" applyFont="1" applyFill="1" applyBorder="1" applyAlignment="1">
      <alignment horizontal="center"/>
    </xf>
    <xf numFmtId="167" fontId="0" fillId="11" borderId="0" xfId="1" applyNumberFormat="1" applyFont="1" applyFill="1" applyBorder="1"/>
    <xf numFmtId="167" fontId="0" fillId="11" borderId="27" xfId="1" applyNumberFormat="1" applyFont="1" applyFill="1" applyBorder="1"/>
    <xf numFmtId="0" fontId="35" fillId="11" borderId="30" xfId="3" applyFont="1" applyFill="1" applyBorder="1"/>
    <xf numFmtId="2" fontId="35" fillId="11" borderId="30" xfId="3" applyNumberFormat="1" applyFont="1" applyFill="1" applyBorder="1" applyAlignment="1">
      <alignment horizontal="center"/>
    </xf>
    <xf numFmtId="167" fontId="35" fillId="11" borderId="30" xfId="5" applyNumberFormat="1" applyFont="1" applyFill="1" applyBorder="1"/>
    <xf numFmtId="0" fontId="9" fillId="11" borderId="0" xfId="3" applyFill="1" applyBorder="1"/>
    <xf numFmtId="0" fontId="38" fillId="11" borderId="0" xfId="3" applyFont="1" applyFill="1" applyBorder="1"/>
    <xf numFmtId="10" fontId="38" fillId="11" borderId="0" xfId="3" applyNumberFormat="1" applyFont="1" applyFill="1" applyBorder="1" applyAlignment="1">
      <alignment horizontal="center"/>
    </xf>
    <xf numFmtId="167" fontId="35" fillId="11" borderId="0" xfId="3" applyNumberFormat="1" applyFont="1" applyFill="1" applyBorder="1"/>
    <xf numFmtId="10" fontId="0" fillId="11" borderId="27" xfId="0" applyNumberFormat="1" applyFill="1" applyBorder="1"/>
    <xf numFmtId="10" fontId="9" fillId="11" borderId="0" xfId="3" applyNumberFormat="1" applyFill="1" applyBorder="1"/>
    <xf numFmtId="167" fontId="9" fillId="11" borderId="0" xfId="3" applyNumberFormat="1" applyFill="1" applyBorder="1"/>
    <xf numFmtId="10" fontId="0" fillId="11" borderId="27" xfId="2" applyNumberFormat="1" applyFont="1" applyFill="1" applyBorder="1"/>
    <xf numFmtId="0" fontId="9" fillId="11" borderId="30" xfId="3" applyFill="1" applyBorder="1"/>
    <xf numFmtId="167" fontId="35" fillId="11" borderId="30" xfId="3" applyNumberFormat="1" applyFont="1" applyFill="1" applyBorder="1"/>
    <xf numFmtId="0" fontId="5" fillId="11" borderId="62" xfId="0" applyFont="1" applyFill="1" applyBorder="1"/>
    <xf numFmtId="10" fontId="5" fillId="11" borderId="63" xfId="0" applyNumberFormat="1" applyFont="1" applyFill="1" applyBorder="1"/>
    <xf numFmtId="0" fontId="5" fillId="11" borderId="9" xfId="0" applyFont="1" applyFill="1" applyBorder="1"/>
    <xf numFmtId="0" fontId="0" fillId="11" borderId="11" xfId="0" applyFill="1" applyBorder="1"/>
    <xf numFmtId="10" fontId="0" fillId="11" borderId="63" xfId="0" applyNumberFormat="1" applyFill="1" applyBorder="1"/>
    <xf numFmtId="0" fontId="0" fillId="11" borderId="9" xfId="0" applyFill="1" applyBorder="1"/>
    <xf numFmtId="167" fontId="38" fillId="11" borderId="0" xfId="3" applyNumberFormat="1" applyFont="1" applyFill="1" applyBorder="1" applyAlignment="1">
      <alignment horizontal="center"/>
    </xf>
    <xf numFmtId="167" fontId="38" fillId="11" borderId="0" xfId="5" applyNumberFormat="1" applyFont="1" applyFill="1" applyBorder="1"/>
    <xf numFmtId="0" fontId="37" fillId="11" borderId="15" xfId="0" applyFont="1" applyFill="1" applyBorder="1"/>
    <xf numFmtId="10" fontId="37" fillId="11" borderId="64" xfId="0" applyNumberFormat="1" applyFont="1" applyFill="1" applyBorder="1"/>
    <xf numFmtId="0" fontId="37" fillId="11" borderId="17" xfId="0" applyFont="1" applyFill="1" applyBorder="1"/>
    <xf numFmtId="167" fontId="1" fillId="11" borderId="30" xfId="5" applyNumberFormat="1" applyFont="1" applyFill="1" applyBorder="1"/>
    <xf numFmtId="0" fontId="38" fillId="11" borderId="35" xfId="3" applyFont="1" applyFill="1" applyBorder="1"/>
    <xf numFmtId="0" fontId="9" fillId="11" borderId="35" xfId="3" applyFill="1" applyBorder="1"/>
    <xf numFmtId="10" fontId="38" fillId="11" borderId="35" xfId="3" applyNumberFormat="1" applyFont="1" applyFill="1" applyBorder="1" applyAlignment="1">
      <alignment horizontal="center"/>
    </xf>
    <xf numFmtId="167" fontId="1" fillId="11" borderId="35" xfId="5" applyNumberFormat="1" applyFont="1" applyFill="1" applyBorder="1"/>
    <xf numFmtId="0" fontId="38" fillId="11" borderId="39" xfId="3" applyFont="1" applyFill="1" applyBorder="1"/>
    <xf numFmtId="167" fontId="38" fillId="11" borderId="39" xfId="3" applyNumberFormat="1" applyFont="1" applyFill="1" applyBorder="1"/>
    <xf numFmtId="0" fontId="38" fillId="11" borderId="42" xfId="3" applyFont="1" applyFill="1" applyBorder="1"/>
    <xf numFmtId="0" fontId="9" fillId="11" borderId="42" xfId="3" applyFont="1" applyFill="1" applyBorder="1"/>
    <xf numFmtId="10" fontId="38" fillId="11" borderId="42" xfId="3" applyNumberFormat="1" applyFont="1" applyFill="1" applyBorder="1" applyAlignment="1">
      <alignment horizontal="center"/>
    </xf>
    <xf numFmtId="167" fontId="38" fillId="11" borderId="42" xfId="3" applyNumberFormat="1" applyFont="1" applyFill="1" applyBorder="1"/>
    <xf numFmtId="0" fontId="39" fillId="11" borderId="16" xfId="3" applyFont="1" applyFill="1" applyBorder="1"/>
    <xf numFmtId="0" fontId="40" fillId="11" borderId="16" xfId="3" applyFont="1" applyFill="1" applyBorder="1"/>
    <xf numFmtId="10" fontId="31" fillId="11" borderId="16" xfId="3" applyNumberFormat="1" applyFont="1" applyFill="1" applyBorder="1" applyAlignment="1">
      <alignment horizontal="center"/>
    </xf>
    <xf numFmtId="167" fontId="39" fillId="11" borderId="16" xfId="3" applyNumberFormat="1" applyFont="1" applyFill="1" applyBorder="1"/>
    <xf numFmtId="0" fontId="35" fillId="11" borderId="0" xfId="3" applyFont="1" applyFill="1" applyBorder="1"/>
    <xf numFmtId="167" fontId="4" fillId="15" borderId="0" xfId="3" applyNumberFormat="1" applyFont="1" applyFill="1" applyBorder="1"/>
    <xf numFmtId="0" fontId="0" fillId="11" borderId="7" xfId="0" applyFill="1" applyBorder="1"/>
    <xf numFmtId="0" fontId="0" fillId="11" borderId="0" xfId="0" applyFill="1" applyBorder="1"/>
    <xf numFmtId="0" fontId="0" fillId="11" borderId="0" xfId="0" applyFill="1"/>
    <xf numFmtId="167" fontId="4" fillId="29" borderId="10" xfId="3" applyNumberFormat="1" applyFont="1" applyFill="1" applyBorder="1"/>
    <xf numFmtId="44" fontId="0" fillId="11" borderId="13" xfId="0" applyNumberFormat="1" applyFill="1" applyBorder="1"/>
    <xf numFmtId="0" fontId="9" fillId="11" borderId="11" xfId="3" applyFill="1" applyBorder="1"/>
    <xf numFmtId="0" fontId="35" fillId="11" borderId="8" xfId="3" applyFont="1" applyFill="1" applyBorder="1"/>
    <xf numFmtId="0" fontId="9" fillId="11" borderId="8" xfId="3" applyFill="1" applyBorder="1"/>
    <xf numFmtId="167" fontId="4" fillId="11" borderId="8" xfId="3" applyNumberFormat="1" applyFont="1" applyFill="1" applyBorder="1"/>
    <xf numFmtId="0" fontId="9" fillId="11" borderId="9" xfId="3" applyFill="1" applyBorder="1"/>
    <xf numFmtId="6" fontId="0" fillId="12" borderId="0" xfId="0" applyNumberFormat="1" applyFill="1"/>
    <xf numFmtId="10" fontId="9" fillId="12" borderId="0" xfId="2" applyNumberFormat="1" applyFont="1" applyFill="1"/>
    <xf numFmtId="0" fontId="41" fillId="30" borderId="15" xfId="3" applyFont="1" applyFill="1" applyBorder="1" applyAlignment="1">
      <alignment horizontal="center"/>
    </xf>
    <xf numFmtId="0" fontId="41" fillId="30" borderId="16" xfId="3" applyFont="1" applyFill="1" applyBorder="1" applyAlignment="1">
      <alignment horizontal="center"/>
    </xf>
    <xf numFmtId="0" fontId="41" fillId="30" borderId="17" xfId="3" applyFont="1" applyFill="1" applyBorder="1" applyAlignment="1">
      <alignment horizontal="center"/>
    </xf>
    <xf numFmtId="0" fontId="42" fillId="11" borderId="3" xfId="3" applyFont="1" applyFill="1" applyBorder="1" applyAlignment="1">
      <alignment horizontal="center" vertical="center" wrapText="1"/>
    </xf>
    <xf numFmtId="0" fontId="42" fillId="11" borderId="3" xfId="3" applyFont="1" applyFill="1" applyBorder="1" applyAlignment="1">
      <alignment horizontal="center" vertical="center" wrapText="1"/>
    </xf>
    <xf numFmtId="0" fontId="4" fillId="11" borderId="13" xfId="3" applyFont="1" applyFill="1" applyBorder="1" applyAlignment="1">
      <alignment horizontal="center" vertical="center" wrapText="1"/>
    </xf>
    <xf numFmtId="0" fontId="38" fillId="11" borderId="0" xfId="3" applyFont="1" applyFill="1" applyBorder="1" applyAlignment="1">
      <alignment horizontal="left"/>
    </xf>
    <xf numFmtId="167" fontId="4" fillId="11" borderId="0" xfId="5" applyNumberFormat="1" applyFont="1" applyFill="1" applyBorder="1"/>
    <xf numFmtId="167" fontId="4" fillId="11" borderId="13" xfId="5" applyNumberFormat="1" applyFont="1" applyFill="1" applyBorder="1"/>
    <xf numFmtId="44" fontId="0" fillId="12" borderId="0" xfId="0" applyNumberFormat="1" applyFill="1"/>
    <xf numFmtId="0" fontId="35" fillId="11" borderId="8" xfId="3" applyFont="1" applyFill="1" applyBorder="1" applyAlignment="1">
      <alignment horizontal="center"/>
    </xf>
    <xf numFmtId="10" fontId="0" fillId="12" borderId="0" xfId="2" applyNumberFormat="1" applyFont="1" applyFill="1"/>
    <xf numFmtId="0" fontId="35" fillId="28" borderId="5" xfId="3" applyFont="1" applyFill="1" applyBorder="1" applyAlignment="1">
      <alignment horizontal="center"/>
    </xf>
    <xf numFmtId="0" fontId="0" fillId="11" borderId="65" xfId="0" applyFill="1" applyBorder="1"/>
    <xf numFmtId="0" fontId="4" fillId="11" borderId="61" xfId="0" applyFont="1" applyFill="1" applyBorder="1" applyAlignment="1">
      <alignment horizontal="center" wrapText="1"/>
    </xf>
    <xf numFmtId="0" fontId="4" fillId="11" borderId="66" xfId="0" applyFont="1" applyFill="1" applyBorder="1" applyAlignment="1">
      <alignment horizontal="center"/>
    </xf>
    <xf numFmtId="0" fontId="35" fillId="11" borderId="0" xfId="3" applyFont="1" applyFill="1" applyBorder="1" applyAlignment="1">
      <alignment horizontal="right"/>
    </xf>
    <xf numFmtId="0" fontId="35" fillId="11" borderId="13" xfId="3" applyFont="1" applyFill="1" applyBorder="1" applyAlignment="1">
      <alignment horizontal="left"/>
    </xf>
    <xf numFmtId="0" fontId="4" fillId="11" borderId="65" xfId="0" applyFont="1" applyFill="1" applyBorder="1" applyAlignment="1">
      <alignment horizontal="center"/>
    </xf>
    <xf numFmtId="0" fontId="4" fillId="11" borderId="64" xfId="0" applyFont="1" applyFill="1" applyBorder="1" applyAlignment="1">
      <alignment horizontal="center" wrapText="1"/>
    </xf>
    <xf numFmtId="0" fontId="4" fillId="11" borderId="67" xfId="0" applyFont="1" applyFill="1" applyBorder="1" applyAlignment="1">
      <alignment horizontal="center"/>
    </xf>
    <xf numFmtId="0" fontId="43" fillId="11" borderId="0" xfId="3" applyFont="1" applyFill="1" applyBorder="1" applyAlignment="1">
      <alignment horizontal="right"/>
    </xf>
    <xf numFmtId="1" fontId="43" fillId="11" borderId="0" xfId="3" applyNumberFormat="1" applyFont="1" applyFill="1" applyBorder="1" applyAlignment="1">
      <alignment horizontal="center"/>
    </xf>
    <xf numFmtId="16" fontId="35" fillId="11" borderId="0" xfId="3" quotePrefix="1" applyNumberFormat="1" applyFont="1" applyFill="1" applyBorder="1" applyAlignment="1">
      <alignment horizontal="center"/>
    </xf>
    <xf numFmtId="0" fontId="35" fillId="11" borderId="13" xfId="3" applyFont="1" applyFill="1" applyBorder="1" applyAlignment="1"/>
    <xf numFmtId="166" fontId="0" fillId="11" borderId="27" xfId="0" applyNumberFormat="1" applyFill="1" applyBorder="1" applyAlignment="1">
      <alignment horizontal="center"/>
    </xf>
    <xf numFmtId="0" fontId="4" fillId="11" borderId="34" xfId="3" applyFont="1" applyFill="1" applyBorder="1" applyAlignment="1">
      <alignment horizontal="center"/>
    </xf>
    <xf numFmtId="166" fontId="0" fillId="11" borderId="64" xfId="0" applyNumberFormat="1" applyFill="1" applyBorder="1" applyAlignment="1">
      <alignment horizontal="center"/>
    </xf>
    <xf numFmtId="0" fontId="0" fillId="11" borderId="17" xfId="0" applyFill="1" applyBorder="1"/>
    <xf numFmtId="0" fontId="1" fillId="11" borderId="28" xfId="3" applyFont="1" applyFill="1" applyBorder="1"/>
    <xf numFmtId="171" fontId="1" fillId="11" borderId="28" xfId="3" applyNumberFormat="1" applyFont="1" applyFill="1" applyBorder="1" applyAlignment="1">
      <alignment horizontal="center"/>
    </xf>
    <xf numFmtId="167" fontId="1" fillId="11" borderId="68" xfId="5" applyNumberFormat="1" applyFont="1" applyFill="1" applyBorder="1"/>
    <xf numFmtId="166" fontId="0" fillId="11" borderId="27" xfId="1" applyNumberFormat="1" applyFont="1" applyFill="1" applyBorder="1" applyAlignment="1">
      <alignment horizontal="center"/>
    </xf>
    <xf numFmtId="171" fontId="35" fillId="11" borderId="30" xfId="3" applyNumberFormat="1" applyFont="1" applyFill="1" applyBorder="1" applyAlignment="1">
      <alignment horizontal="center"/>
    </xf>
    <xf numFmtId="167" fontId="35" fillId="11" borderId="32" xfId="5" applyNumberFormat="1" applyFont="1" applyFill="1" applyBorder="1"/>
    <xf numFmtId="167" fontId="1" fillId="11" borderId="13" xfId="3" applyNumberFormat="1" applyFont="1" applyFill="1" applyBorder="1"/>
    <xf numFmtId="10" fontId="0" fillId="11" borderId="27" xfId="0" applyNumberFormat="1" applyFill="1" applyBorder="1" applyAlignment="1">
      <alignment horizontal="center"/>
    </xf>
    <xf numFmtId="167" fontId="9" fillId="11" borderId="13" xfId="3" applyNumberFormat="1" applyFill="1" applyBorder="1"/>
    <xf numFmtId="10" fontId="0" fillId="11" borderId="27" xfId="2" applyNumberFormat="1" applyFont="1" applyFill="1" applyBorder="1" applyAlignment="1">
      <alignment horizontal="center"/>
    </xf>
    <xf numFmtId="167" fontId="35" fillId="11" borderId="32" xfId="3" applyNumberFormat="1" applyFont="1" applyFill="1" applyBorder="1"/>
    <xf numFmtId="10" fontId="0" fillId="11" borderId="63" xfId="0" applyNumberFormat="1" applyFill="1" applyBorder="1" applyAlignment="1">
      <alignment horizontal="center"/>
    </xf>
    <xf numFmtId="0" fontId="1" fillId="11" borderId="0" xfId="3" applyFont="1" applyFill="1" applyBorder="1"/>
    <xf numFmtId="167" fontId="37" fillId="11" borderId="0" xfId="3" applyNumberFormat="1" applyFont="1" applyFill="1" applyBorder="1"/>
    <xf numFmtId="10" fontId="37" fillId="11" borderId="64" xfId="0" applyNumberFormat="1" applyFont="1" applyFill="1" applyBorder="1" applyAlignment="1">
      <alignment horizontal="center"/>
    </xf>
    <xf numFmtId="167" fontId="1" fillId="11" borderId="13" xfId="5" applyNumberFormat="1" applyFont="1" applyFill="1" applyBorder="1"/>
    <xf numFmtId="167" fontId="1" fillId="11" borderId="32" xfId="5" applyNumberFormat="1" applyFont="1" applyFill="1" applyBorder="1"/>
    <xf numFmtId="167" fontId="1" fillId="11" borderId="37" xfId="5" applyNumberFormat="1" applyFont="1" applyFill="1" applyBorder="1"/>
    <xf numFmtId="167" fontId="38" fillId="11" borderId="40" xfId="3" applyNumberFormat="1" applyFont="1" applyFill="1" applyBorder="1"/>
    <xf numFmtId="0" fontId="0" fillId="12" borderId="0" xfId="0" applyFill="1" applyBorder="1"/>
    <xf numFmtId="0" fontId="9" fillId="11" borderId="42" xfId="3" applyFill="1" applyBorder="1"/>
    <xf numFmtId="167" fontId="38" fillId="11" borderId="43" xfId="3" applyNumberFormat="1" applyFont="1" applyFill="1" applyBorder="1"/>
    <xf numFmtId="167" fontId="39" fillId="11" borderId="17" xfId="3" applyNumberFormat="1" applyFont="1" applyFill="1" applyBorder="1"/>
    <xf numFmtId="10" fontId="38" fillId="11" borderId="8" xfId="3" applyNumberFormat="1" applyFont="1" applyFill="1" applyBorder="1" applyAlignment="1">
      <alignment horizontal="center"/>
    </xf>
    <xf numFmtId="44" fontId="4" fillId="15" borderId="9" xfId="3" applyNumberFormat="1" applyFont="1" applyFill="1" applyBorder="1"/>
    <xf numFmtId="0" fontId="9" fillId="12" borderId="0" xfId="3" applyFill="1" applyBorder="1"/>
    <xf numFmtId="8" fontId="9" fillId="12" borderId="0" xfId="3" applyNumberFormat="1" applyFill="1" applyBorder="1"/>
    <xf numFmtId="10" fontId="9" fillId="11" borderId="0" xfId="2" applyNumberFormat="1" applyFont="1" applyFill="1" applyBorder="1"/>
    <xf numFmtId="44" fontId="0" fillId="12" borderId="0" xfId="1" applyFont="1" applyFill="1" applyBorder="1"/>
    <xf numFmtId="0" fontId="0" fillId="0" borderId="18" xfId="0" applyBorder="1" applyAlignment="1">
      <alignment vertical="top"/>
    </xf>
    <xf numFmtId="0" fontId="0" fillId="0" borderId="18" xfId="0" applyBorder="1"/>
    <xf numFmtId="0" fontId="0" fillId="0" borderId="18" xfId="0" applyBorder="1" applyAlignment="1">
      <alignment wrapText="1"/>
    </xf>
    <xf numFmtId="0" fontId="0" fillId="15" borderId="18" xfId="0" applyFill="1" applyBorder="1"/>
    <xf numFmtId="0" fontId="0" fillId="0" borderId="18" xfId="0" applyNumberFormat="1" applyBorder="1"/>
    <xf numFmtId="44" fontId="0" fillId="0" borderId="18" xfId="0" applyNumberFormat="1" applyBorder="1"/>
    <xf numFmtId="0" fontId="0" fillId="0" borderId="47" xfId="0" applyNumberFormat="1" applyBorder="1"/>
    <xf numFmtId="0" fontId="0" fillId="0" borderId="42" xfId="0" applyBorder="1"/>
    <xf numFmtId="44" fontId="0" fillId="0" borderId="42" xfId="0" applyNumberFormat="1" applyBorder="1"/>
    <xf numFmtId="44" fontId="4" fillId="0" borderId="0" xfId="0" applyNumberFormat="1" applyFont="1"/>
    <xf numFmtId="44" fontId="4" fillId="15" borderId="0" xfId="0" applyNumberFormat="1" applyFont="1" applyFill="1"/>
    <xf numFmtId="44" fontId="4" fillId="23" borderId="0" xfId="0" applyNumberFormat="1" applyFont="1" applyFill="1"/>
    <xf numFmtId="0" fontId="34" fillId="31" borderId="15" xfId="3" applyFont="1" applyFill="1" applyBorder="1" applyAlignment="1">
      <alignment horizontal="center"/>
    </xf>
    <xf numFmtId="0" fontId="34" fillId="31" borderId="16" xfId="3" applyFont="1" applyFill="1" applyBorder="1" applyAlignment="1">
      <alignment horizontal="center"/>
    </xf>
    <xf numFmtId="0" fontId="34" fillId="31" borderId="17" xfId="3" applyFont="1" applyFill="1" applyBorder="1" applyAlignment="1">
      <alignment horizontal="center"/>
    </xf>
    <xf numFmtId="0" fontId="0" fillId="32" borderId="19" xfId="0" applyFill="1" applyBorder="1" applyAlignment="1">
      <alignment vertical="center"/>
    </xf>
    <xf numFmtId="0" fontId="4" fillId="32" borderId="20" xfId="0" applyFont="1" applyFill="1" applyBorder="1" applyAlignment="1">
      <alignment horizontal="center" vertical="center"/>
    </xf>
    <xf numFmtId="0" fontId="4" fillId="32" borderId="21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/>
    </xf>
    <xf numFmtId="166" fontId="0" fillId="11" borderId="0" xfId="0" applyNumberFormat="1" applyFont="1" applyFill="1" applyBorder="1"/>
    <xf numFmtId="167" fontId="1" fillId="11" borderId="0" xfId="1" applyNumberFormat="1" applyFont="1" applyFill="1" applyBorder="1"/>
    <xf numFmtId="168" fontId="0" fillId="11" borderId="26" xfId="1" applyNumberFormat="1" applyFont="1" applyFill="1" applyBorder="1"/>
    <xf numFmtId="167" fontId="1" fillId="11" borderId="27" xfId="1" applyNumberFormat="1" applyFont="1" applyFill="1" applyBorder="1"/>
    <xf numFmtId="169" fontId="4" fillId="11" borderId="0" xfId="3" applyNumberFormat="1" applyFont="1" applyFill="1" applyBorder="1"/>
    <xf numFmtId="169" fontId="0" fillId="11" borderId="26" xfId="1" applyNumberFormat="1" applyFont="1" applyFill="1" applyBorder="1"/>
    <xf numFmtId="167" fontId="0" fillId="12" borderId="0" xfId="1" applyNumberFormat="1" applyFont="1" applyFill="1"/>
    <xf numFmtId="44" fontId="0" fillId="12" borderId="0" xfId="1" applyFont="1" applyFill="1"/>
    <xf numFmtId="2" fontId="9" fillId="11" borderId="0" xfId="3" applyNumberFormat="1" applyFill="1" applyBorder="1" applyAlignment="1">
      <alignment horizontal="center"/>
    </xf>
    <xf numFmtId="0" fontId="0" fillId="11" borderId="27" xfId="0" applyFont="1" applyFill="1" applyBorder="1"/>
    <xf numFmtId="167" fontId="35" fillId="11" borderId="30" xfId="1" applyNumberFormat="1" applyFont="1" applyFill="1" applyBorder="1"/>
    <xf numFmtId="169" fontId="0" fillId="11" borderId="26" xfId="1" applyNumberFormat="1" applyFont="1" applyFill="1" applyBorder="1" applyAlignment="1">
      <alignment horizontal="left"/>
    </xf>
    <xf numFmtId="10" fontId="1" fillId="11" borderId="27" xfId="2" applyNumberFormat="1" applyFont="1" applyFill="1" applyBorder="1" applyAlignment="1">
      <alignment horizontal="right"/>
    </xf>
    <xf numFmtId="167" fontId="9" fillId="11" borderId="0" xfId="1" applyNumberFormat="1" applyFont="1" applyFill="1" applyBorder="1"/>
    <xf numFmtId="167" fontId="35" fillId="11" borderId="0" xfId="1" applyNumberFormat="1" applyFont="1" applyFill="1" applyBorder="1"/>
    <xf numFmtId="167" fontId="0" fillId="11" borderId="27" xfId="0" applyNumberFormat="1" applyFont="1" applyFill="1" applyBorder="1"/>
    <xf numFmtId="168" fontId="9" fillId="11" borderId="0" xfId="3" applyNumberFormat="1" applyFill="1" applyBorder="1"/>
    <xf numFmtId="10" fontId="9" fillId="11" borderId="0" xfId="3" applyNumberFormat="1" applyFill="1" applyBorder="1" applyAlignment="1">
      <alignment horizontal="center"/>
    </xf>
    <xf numFmtId="167" fontId="38" fillId="11" borderId="0" xfId="3" applyNumberFormat="1" applyFont="1" applyFill="1" applyBorder="1"/>
    <xf numFmtId="168" fontId="0" fillId="11" borderId="62" xfId="1" applyNumberFormat="1" applyFont="1" applyFill="1" applyBorder="1"/>
    <xf numFmtId="10" fontId="1" fillId="11" borderId="63" xfId="2" applyNumberFormat="1" applyFont="1" applyFill="1" applyBorder="1" applyAlignment="1">
      <alignment horizontal="center"/>
    </xf>
    <xf numFmtId="167" fontId="38" fillId="11" borderId="0" xfId="1" applyNumberFormat="1" applyFont="1" applyFill="1" applyBorder="1"/>
    <xf numFmtId="0" fontId="0" fillId="0" borderId="11" xfId="0" applyBorder="1"/>
    <xf numFmtId="10" fontId="0" fillId="11" borderId="63" xfId="0" applyNumberFormat="1" applyFont="1" applyFill="1" applyBorder="1" applyAlignment="1">
      <alignment horizontal="center"/>
    </xf>
    <xf numFmtId="0" fontId="19" fillId="0" borderId="9" xfId="0" applyFont="1" applyBorder="1"/>
    <xf numFmtId="167" fontId="38" fillId="11" borderId="0" xfId="1" applyNumberFormat="1" applyFont="1" applyFill="1" applyBorder="1" applyAlignment="1">
      <alignment horizontal="center"/>
    </xf>
    <xf numFmtId="168" fontId="37" fillId="11" borderId="62" xfId="1" applyNumberFormat="1" applyFont="1" applyFill="1" applyBorder="1"/>
    <xf numFmtId="10" fontId="37" fillId="11" borderId="63" xfId="0" applyNumberFormat="1" applyFont="1" applyFill="1" applyBorder="1" applyAlignment="1">
      <alignment horizontal="center"/>
    </xf>
    <xf numFmtId="0" fontId="37" fillId="11" borderId="9" xfId="0" applyFont="1" applyFill="1" applyBorder="1"/>
    <xf numFmtId="167" fontId="38" fillId="11" borderId="12" xfId="1" applyNumberFormat="1" applyFont="1" applyFill="1" applyBorder="1"/>
    <xf numFmtId="167" fontId="9" fillId="11" borderId="35" xfId="1" applyNumberFormat="1" applyFont="1" applyFill="1" applyBorder="1"/>
    <xf numFmtId="167" fontId="38" fillId="11" borderId="39" xfId="1" applyNumberFormat="1" applyFont="1" applyFill="1" applyBorder="1"/>
    <xf numFmtId="167" fontId="38" fillId="11" borderId="42" xfId="1" applyNumberFormat="1" applyFont="1" applyFill="1" applyBorder="1"/>
    <xf numFmtId="0" fontId="38" fillId="11" borderId="16" xfId="3" applyFont="1" applyFill="1" applyBorder="1"/>
    <xf numFmtId="0" fontId="9" fillId="11" borderId="16" xfId="3" applyFill="1" applyBorder="1"/>
    <xf numFmtId="10" fontId="38" fillId="11" borderId="16" xfId="3" applyNumberFormat="1" applyFont="1" applyFill="1" applyBorder="1" applyAlignment="1">
      <alignment horizontal="center"/>
    </xf>
    <xf numFmtId="167" fontId="38" fillId="11" borderId="16" xfId="1" applyNumberFormat="1" applyFont="1" applyFill="1" applyBorder="1"/>
    <xf numFmtId="168" fontId="43" fillId="11" borderId="8" xfId="3" applyNumberFormat="1" applyFont="1" applyFill="1" applyBorder="1"/>
    <xf numFmtId="0" fontId="40" fillId="11" borderId="8" xfId="3" applyFont="1" applyFill="1" applyBorder="1"/>
    <xf numFmtId="10" fontId="31" fillId="11" borderId="8" xfId="3" applyNumberFormat="1" applyFont="1" applyFill="1" applyBorder="1" applyAlignment="1">
      <alignment horizontal="center"/>
    </xf>
    <xf numFmtId="167" fontId="43" fillId="15" borderId="8" xfId="1" applyNumberFormat="1" applyFont="1" applyFill="1" applyBorder="1"/>
    <xf numFmtId="10" fontId="0" fillId="12" borderId="0" xfId="0" applyNumberFormat="1" applyFill="1"/>
    <xf numFmtId="0" fontId="0" fillId="0" borderId="18" xfId="0" applyFill="1" applyBorder="1" applyAlignment="1">
      <alignment wrapText="1"/>
    </xf>
    <xf numFmtId="0" fontId="0" fillId="0" borderId="18" xfId="0" applyFill="1" applyBorder="1"/>
    <xf numFmtId="44" fontId="0" fillId="0" borderId="18" xfId="0" applyNumberFormat="1" applyFill="1" applyBorder="1"/>
    <xf numFmtId="44" fontId="0" fillId="0" borderId="0" xfId="0" applyNumberFormat="1" applyFill="1"/>
    <xf numFmtId="0" fontId="0" fillId="0" borderId="0" xfId="0" applyFill="1"/>
    <xf numFmtId="0" fontId="4" fillId="0" borderId="0" xfId="0" applyFont="1" applyAlignment="1">
      <alignment horizontal="right"/>
    </xf>
    <xf numFmtId="167" fontId="4" fillId="15" borderId="0" xfId="0" applyNumberFormat="1" applyFont="1" applyFill="1"/>
    <xf numFmtId="0" fontId="4" fillId="0" borderId="0" xfId="0" applyFont="1"/>
  </cellXfs>
  <cellStyles count="25">
    <cellStyle name="Currency" xfId="1" builtinId="4"/>
    <cellStyle name="Currency 2" xfId="11"/>
    <cellStyle name="Currency 3" xfId="5"/>
    <cellStyle name="Normal" xfId="0" builtinId="0"/>
    <cellStyle name="Normal 10" xfId="6"/>
    <cellStyle name="Normal 2" xfId="12"/>
    <cellStyle name="Normal 2 2" xfId="13"/>
    <cellStyle name="Normal 2 2 2" xfId="14"/>
    <cellStyle name="Normal 2 3" xfId="15"/>
    <cellStyle name="Normal 2 3 3" xfId="8"/>
    <cellStyle name="Normal 2 4" xfId="16"/>
    <cellStyle name="Normal 3" xfId="3"/>
    <cellStyle name="Normal 4" xfId="4"/>
    <cellStyle name="Normal 4 2" xfId="17"/>
    <cellStyle name="Normal 4 2 2" xfId="23"/>
    <cellStyle name="Normal 5" xfId="10"/>
    <cellStyle name="Normal 6" xfId="18"/>
    <cellStyle name="Normal 6 2" xfId="7"/>
    <cellStyle name="Normal 7" xfId="24"/>
    <cellStyle name="Note 2" xfId="19"/>
    <cellStyle name="Percent" xfId="2" builtinId="5"/>
    <cellStyle name="Percent 2" xfId="20"/>
    <cellStyle name="Percent 2 2" xfId="9"/>
    <cellStyle name="Percent 3" xfId="21"/>
    <cellStyle name="Title 2" xfId="22"/>
  </cellStyles>
  <dxfs count="6">
    <dxf>
      <fill>
        <patternFill>
          <fgColor indexed="64"/>
          <bgColor theme="0" tint="-0.14993743705557422"/>
        </patternFill>
      </fill>
    </dxf>
    <dxf>
      <font>
        <color rgb="FFCC9900"/>
      </font>
      <fill>
        <patternFill patternType="solid">
          <fgColor indexed="64"/>
          <bgColor rgb="FFFFFF99"/>
        </patternFill>
      </fill>
    </dxf>
    <dxf>
      <fill>
        <patternFill>
          <fgColor indexed="64"/>
          <bgColor rgb="FFFFFF99"/>
        </patternFill>
      </fill>
    </dxf>
    <dxf>
      <fill>
        <patternFill>
          <fgColor indexed="64"/>
          <bgColor theme="0" tint="-0.14993743705557422"/>
        </patternFill>
      </fill>
    </dxf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Admin%20&amp;%20Staff/Kara/Workforce%20Initiatives/3.%20Benchmark%20Analysis%20for%20FY21%20FOI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Independent%20Living%20Services-%20CMR%20428\FY22%20Rate%20Review\3.%20Signoff\website\MRC%20VRIL%202208%20Models%202.19.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Independent%20Living%20Services-%20CMR%20428\FY22%20Rate%20Review\3.%20Signoff\website\RLC%203014%20Model%202.1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EHS-FP-BOS-081\Administrative%20Services-POS%20Policy%20Office\Rate%20Setting\Rate%20Projects\Independent%20Living%20Services\4.%20Post-Hearing\Post%20PH%20Analyses\MCDHH%20DHILS%20Post%20PH%2011-2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Independent%20Living%20Services-%20CMR%20428\FY22%20Rate%20Review\3.%20Signoff\website\MCDHH%20DHILS%202451%20Models%202.26.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Villacorta\Downloads\FINAL%20ANALYSIS%20Counseling%20Rate%20Options%20071913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f06\workgroups\W_Pricing\SubAbuse\2012\Data\Outpatient%20Counseling%20&amp;%20Other%20Related\Counseling%20Rate%20Options%20MARCH%2018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HNaciri\Downloads\Resi%20Rehab%203386&amp;3401%20122613%20330pm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W_Pricing\SubAbuse\2013\Resi%20Rehab\Data\Resi%20Rehab%20_All%20Codes%20Analysi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irect Care"/>
      <sheetName val="Direct Care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A RN. AP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s"/>
      <sheetName val="Salaries"/>
      <sheetName val="Expenditures"/>
      <sheetName val="Analysis"/>
      <sheetName val="CAF"/>
      <sheetName val="CAF Fall 2018"/>
      <sheetName val="Chart"/>
      <sheetName val="VRIL Rate"/>
      <sheetName val="VRIL Rate Budget"/>
      <sheetName val="Group Training"/>
      <sheetName val="Group Training Budget"/>
      <sheetName val="Fiscal Impact"/>
      <sheetName val="CAF Fall 2020"/>
      <sheetName val="qry_SpendingActivitycodes"/>
      <sheetName val="FY19 UFR Data"/>
    </sheetNames>
    <sheetDataSet>
      <sheetData sheetId="0" refreshError="1"/>
      <sheetData sheetId="1" refreshError="1"/>
      <sheetData sheetId="2" refreshError="1"/>
      <sheetData sheetId="3">
        <row r="12">
          <cell r="P12">
            <v>3432.5</v>
          </cell>
        </row>
      </sheetData>
      <sheetData sheetId="4">
        <row r="24">
          <cell r="BE24">
            <v>5.4121725731895332E-2</v>
          </cell>
        </row>
      </sheetData>
      <sheetData sheetId="5" refreshError="1"/>
      <sheetData sheetId="6">
        <row r="6">
          <cell r="C6">
            <v>32198.400000000001</v>
          </cell>
        </row>
        <row r="8">
          <cell r="C8">
            <v>41516.800000000003</v>
          </cell>
        </row>
      </sheetData>
      <sheetData sheetId="7" refreshError="1"/>
      <sheetData sheetId="8"/>
      <sheetData sheetId="9" refreshError="1"/>
      <sheetData sheetId="10"/>
      <sheetData sheetId="11" refreshError="1"/>
      <sheetData sheetId="12">
        <row r="25">
          <cell r="CA25">
            <v>1.9959404600811814E-2</v>
          </cell>
        </row>
      </sheetData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F Fall 2018"/>
      <sheetName val="UFRs"/>
      <sheetName val="Salaries"/>
      <sheetName val="Provider Data"/>
      <sheetName val="Analysis"/>
      <sheetName val="Chart"/>
      <sheetName val="Rate Model"/>
      <sheetName val="Rate Model Budget"/>
      <sheetName val="Fiscal Impact"/>
      <sheetName val="CAF Fall 2020"/>
      <sheetName val="FY19 UFR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R9">
            <v>704.66844332688777</v>
          </cell>
        </row>
      </sheetData>
      <sheetData sheetId="5">
        <row r="6">
          <cell r="C6">
            <v>32198.400000000001</v>
          </cell>
        </row>
        <row r="8">
          <cell r="C8">
            <v>41516.800000000003</v>
          </cell>
        </row>
      </sheetData>
      <sheetData sheetId="6" refreshError="1"/>
      <sheetData sheetId="7"/>
      <sheetData sheetId="8" refreshError="1"/>
      <sheetData sheetId="9">
        <row r="25">
          <cell r="CA25">
            <v>1.9959404600811814E-2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5 UFRs"/>
      <sheetName val="Salaries"/>
      <sheetName val="Expenses"/>
      <sheetName val="CAF"/>
      <sheetName val="Analysis"/>
      <sheetName val="Rate Calculation"/>
      <sheetName val="FISCAL IMP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AG12">
            <v>376.29310344827587</v>
          </cell>
        </row>
        <row r="59">
          <cell r="B59">
            <v>1.2</v>
          </cell>
          <cell r="C59">
            <v>4.3</v>
          </cell>
          <cell r="D59">
            <v>0.5</v>
          </cell>
        </row>
        <row r="60">
          <cell r="B60">
            <v>1</v>
          </cell>
          <cell r="D60">
            <v>0.45</v>
          </cell>
        </row>
        <row r="61">
          <cell r="D61">
            <v>0.37</v>
          </cell>
        </row>
        <row r="62">
          <cell r="B62">
            <v>0.75</v>
          </cell>
          <cell r="D62">
            <v>0.32</v>
          </cell>
        </row>
        <row r="63">
          <cell r="B63">
            <v>0.45</v>
          </cell>
          <cell r="C63">
            <v>2.2000000000000002</v>
          </cell>
          <cell r="D63">
            <v>0.25</v>
          </cell>
        </row>
        <row r="64">
          <cell r="B64">
            <v>0.4</v>
          </cell>
          <cell r="C64">
            <v>2</v>
          </cell>
          <cell r="D64">
            <v>0.15</v>
          </cell>
        </row>
        <row r="65">
          <cell r="B65">
            <v>0.25</v>
          </cell>
          <cell r="C65">
            <v>1.2</v>
          </cell>
          <cell r="D65">
            <v>0.12</v>
          </cell>
        </row>
        <row r="66">
          <cell r="B66">
            <v>0.2</v>
          </cell>
          <cell r="C66">
            <v>0.7</v>
          </cell>
          <cell r="D66">
            <v>0.1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5 UFRs"/>
      <sheetName val="Salaries"/>
      <sheetName val="Expenses"/>
      <sheetName val="CAF"/>
      <sheetName val="Analysis"/>
      <sheetName val="Chart"/>
      <sheetName val="Models"/>
      <sheetName val="Model Budget"/>
      <sheetName val="DC Add-on Rates Budget"/>
      <sheetName val="FY22 Fiscal Impact"/>
      <sheetName val="CAF Fall 2020"/>
      <sheetName val="FY19 UFR BTL"/>
      <sheetName val="Comparison"/>
      <sheetName val="DC Add-on Rates"/>
      <sheetName val="PH Rate Calculation"/>
      <sheetName val="Fall CAF 2018"/>
      <sheetName val="ActivityCodeRepor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"/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8">
          <cell r="L68">
            <v>72.246451723559602</v>
          </cell>
        </row>
      </sheetData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4"/>
  <sheetViews>
    <sheetView topLeftCell="B16" zoomScale="80" zoomScaleNormal="80" workbookViewId="0">
      <selection activeCell="L32" sqref="L32"/>
    </sheetView>
  </sheetViews>
  <sheetFormatPr defaultColWidth="8.77734375" defaultRowHeight="14.4" x14ac:dyDescent="0.3"/>
  <cols>
    <col min="1" max="1" width="5.44140625" customWidth="1"/>
    <col min="2" max="2" width="58" customWidth="1"/>
    <col min="3" max="3" width="16.109375" customWidth="1"/>
    <col min="4" max="4" width="10" hidden="1" customWidth="1"/>
    <col min="5" max="5" width="1.6640625" customWidth="1"/>
    <col min="6" max="6" width="57.109375" customWidth="1"/>
    <col min="7" max="7" width="62.109375" style="2" customWidth="1"/>
    <col min="8" max="8" width="14.77734375" hidden="1" customWidth="1"/>
    <col min="9" max="9" width="0" hidden="1" customWidth="1"/>
    <col min="10" max="10" width="11" hidden="1" customWidth="1"/>
    <col min="11" max="11" width="0" hidden="1" customWidth="1"/>
  </cols>
  <sheetData>
    <row r="1" spans="2:10" x14ac:dyDescent="0.3">
      <c r="C1" s="1" t="s">
        <v>0</v>
      </c>
    </row>
    <row r="2" spans="2:10" x14ac:dyDescent="0.3">
      <c r="C2" s="3" t="s">
        <v>1</v>
      </c>
    </row>
    <row r="3" spans="2:10" ht="21" x14ac:dyDescent="0.4">
      <c r="B3" s="4"/>
      <c r="C3" s="5" t="s">
        <v>2</v>
      </c>
      <c r="D3" s="5" t="s">
        <v>3</v>
      </c>
      <c r="E3" s="6"/>
      <c r="F3" s="6"/>
      <c r="G3" s="7"/>
    </row>
    <row r="4" spans="2:10" ht="42.6" thickBot="1" x14ac:dyDescent="0.45">
      <c r="B4" s="8" t="s">
        <v>4</v>
      </c>
      <c r="C4" s="9" t="s">
        <v>5</v>
      </c>
      <c r="D4" s="5" t="s">
        <v>6</v>
      </c>
      <c r="E4" s="6"/>
      <c r="F4" s="8" t="s">
        <v>7</v>
      </c>
      <c r="G4" s="10" t="s">
        <v>8</v>
      </c>
      <c r="H4" s="3" t="s">
        <v>9</v>
      </c>
      <c r="J4" t="s">
        <v>10</v>
      </c>
    </row>
    <row r="5" spans="2:10" ht="31.2" customHeight="1" x14ac:dyDescent="0.4">
      <c r="B5" s="11" t="s">
        <v>11</v>
      </c>
      <c r="C5" s="12">
        <v>15.48</v>
      </c>
      <c r="D5" s="12" t="e">
        <f>'[1]Direct Care'!#REF!</f>
        <v>#REF!</v>
      </c>
      <c r="E5" s="13"/>
      <c r="F5" s="14" t="s">
        <v>12</v>
      </c>
      <c r="G5" s="15" t="s">
        <v>13</v>
      </c>
      <c r="H5" s="16">
        <f>H6/2080</f>
        <v>15.480288461538462</v>
      </c>
      <c r="J5" s="17" t="e">
        <f>D5-H5</f>
        <v>#REF!</v>
      </c>
    </row>
    <row r="6" spans="2:10" ht="31.2" customHeight="1" thickBot="1" x14ac:dyDescent="0.45">
      <c r="B6" s="18" t="s">
        <v>14</v>
      </c>
      <c r="C6" s="19">
        <f>C5*2080</f>
        <v>32198.400000000001</v>
      </c>
      <c r="D6" s="19" t="e">
        <f>D5*2080</f>
        <v>#REF!</v>
      </c>
      <c r="E6" s="6"/>
      <c r="F6" s="20"/>
      <c r="G6" s="21"/>
      <c r="H6" s="22">
        <v>32199</v>
      </c>
      <c r="J6" s="17"/>
    </row>
    <row r="7" spans="2:10" ht="21" x14ac:dyDescent="0.4">
      <c r="B7" s="11" t="s">
        <v>15</v>
      </c>
      <c r="C7" s="12">
        <v>19.96</v>
      </c>
      <c r="D7" s="12" t="e">
        <f>'[1]Direct Care III '!#REF!</f>
        <v>#REF!</v>
      </c>
      <c r="E7" s="13"/>
      <c r="F7" s="13" t="s">
        <v>16</v>
      </c>
      <c r="G7" s="15" t="s">
        <v>17</v>
      </c>
      <c r="H7" s="16">
        <f>H8/2080</f>
        <v>18.400480769230768</v>
      </c>
      <c r="J7" s="17" t="e">
        <f>D7-H7</f>
        <v>#REF!</v>
      </c>
    </row>
    <row r="8" spans="2:10" ht="21.6" thickBot="1" x14ac:dyDescent="0.45">
      <c r="B8" s="23" t="s">
        <v>18</v>
      </c>
      <c r="C8" s="24">
        <f>C7*2080</f>
        <v>41516.800000000003</v>
      </c>
      <c r="D8" s="24" t="e">
        <f>D7*2080</f>
        <v>#REF!</v>
      </c>
      <c r="E8" s="25"/>
      <c r="F8" s="25"/>
      <c r="G8" s="21"/>
      <c r="H8" s="22">
        <v>38273</v>
      </c>
      <c r="J8" s="17"/>
    </row>
    <row r="9" spans="2:10" ht="21" x14ac:dyDescent="0.4">
      <c r="B9" s="11" t="s">
        <v>19</v>
      </c>
      <c r="C9" s="12">
        <v>15.53</v>
      </c>
      <c r="D9" s="12" t="e">
        <f>[1]CNA!#REF!</f>
        <v>#REF!</v>
      </c>
      <c r="E9" s="13"/>
      <c r="F9" s="13"/>
      <c r="G9" s="15" t="s">
        <v>20</v>
      </c>
      <c r="H9" s="16">
        <f>H10/2080</f>
        <v>20.43028846153846</v>
      </c>
      <c r="J9" s="26" t="e">
        <f>D9-H9</f>
        <v>#REF!</v>
      </c>
    </row>
    <row r="10" spans="2:10" ht="21.6" thickBot="1" x14ac:dyDescent="0.45">
      <c r="B10" s="23" t="s">
        <v>21</v>
      </c>
      <c r="C10" s="24">
        <f>C9*2080</f>
        <v>32302.399999999998</v>
      </c>
      <c r="D10" s="24" t="e">
        <f>D9*2080</f>
        <v>#REF!</v>
      </c>
      <c r="E10" s="25"/>
      <c r="F10" s="25"/>
      <c r="G10" s="21"/>
      <c r="H10" s="22">
        <v>42495</v>
      </c>
      <c r="J10" s="17"/>
    </row>
    <row r="11" spans="2:10" ht="21" x14ac:dyDescent="0.4">
      <c r="B11" s="11" t="s">
        <v>22</v>
      </c>
      <c r="C11" s="12">
        <v>21.14</v>
      </c>
      <c r="D11" s="12" t="e">
        <f>'[1]Caseworker BA'!#REF!</f>
        <v>#REF!</v>
      </c>
      <c r="E11" s="13"/>
      <c r="F11" s="13" t="s">
        <v>23</v>
      </c>
      <c r="G11" s="15" t="s">
        <v>24</v>
      </c>
      <c r="H11" s="27" t="s">
        <v>25</v>
      </c>
      <c r="J11" s="17"/>
    </row>
    <row r="12" spans="2:10" ht="21.6" thickBot="1" x14ac:dyDescent="0.45">
      <c r="B12" s="23" t="s">
        <v>26</v>
      </c>
      <c r="C12" s="24">
        <f>C11*2080</f>
        <v>43971.200000000004</v>
      </c>
      <c r="D12" s="24" t="e">
        <f>D11*2080</f>
        <v>#REF!</v>
      </c>
      <c r="E12" s="25"/>
      <c r="F12" s="25" t="s">
        <v>27</v>
      </c>
      <c r="G12" s="21"/>
      <c r="H12" s="28"/>
      <c r="J12" s="17"/>
    </row>
    <row r="13" spans="2:10" ht="42" x14ac:dyDescent="0.4">
      <c r="B13" s="29" t="s">
        <v>28</v>
      </c>
      <c r="C13" s="30">
        <v>25.32</v>
      </c>
      <c r="D13" s="30" t="e">
        <f>'[1]Casemanager MA '!#REF!</f>
        <v>#REF!</v>
      </c>
      <c r="E13" s="6"/>
      <c r="F13" s="6" t="s">
        <v>29</v>
      </c>
      <c r="G13" s="31" t="s">
        <v>30</v>
      </c>
      <c r="H13" s="16">
        <f>H14/2080</f>
        <v>19.703365384615385</v>
      </c>
      <c r="J13" s="17" t="e">
        <f>D13-H13</f>
        <v>#REF!</v>
      </c>
    </row>
    <row r="14" spans="2:10" ht="42.6" thickBot="1" x14ac:dyDescent="0.45">
      <c r="B14" s="29" t="s">
        <v>31</v>
      </c>
      <c r="C14" s="24">
        <f>C13*2080</f>
        <v>52665.599999999999</v>
      </c>
      <c r="D14" s="24" t="e">
        <f>D13*2080</f>
        <v>#REF!</v>
      </c>
      <c r="E14" s="25"/>
      <c r="F14" s="25" t="s">
        <v>32</v>
      </c>
      <c r="G14" s="21"/>
      <c r="H14" s="22">
        <v>40983</v>
      </c>
      <c r="J14" s="17"/>
    </row>
    <row r="15" spans="2:10" ht="21" x14ac:dyDescent="0.4">
      <c r="B15" s="11" t="s">
        <v>33</v>
      </c>
      <c r="C15" s="12">
        <v>29.29</v>
      </c>
      <c r="D15" s="12" t="e">
        <f>'[1]Clinician w indep Lic'!#REF!</f>
        <v>#REF!</v>
      </c>
      <c r="E15" s="13"/>
      <c r="F15" s="13" t="s">
        <v>34</v>
      </c>
      <c r="G15" s="15" t="s">
        <v>35</v>
      </c>
      <c r="H15" s="16">
        <f>H16/2080</f>
        <v>27.190865384615385</v>
      </c>
      <c r="J15" s="17" t="e">
        <f>D15-H15</f>
        <v>#REF!</v>
      </c>
    </row>
    <row r="16" spans="2:10" ht="21.6" thickBot="1" x14ac:dyDescent="0.45">
      <c r="B16" s="23" t="s">
        <v>36</v>
      </c>
      <c r="C16" s="24">
        <f>C15*2080</f>
        <v>60923.199999999997</v>
      </c>
      <c r="D16" s="24" t="e">
        <f>D15*2080</f>
        <v>#REF!</v>
      </c>
      <c r="E16" s="25"/>
      <c r="F16" s="25"/>
      <c r="G16" s="21"/>
      <c r="H16" s="22">
        <v>56557</v>
      </c>
      <c r="J16" s="17"/>
    </row>
    <row r="17" spans="2:10" ht="21" x14ac:dyDescent="0.4">
      <c r="B17" s="11" t="s">
        <v>37</v>
      </c>
      <c r="C17" s="12">
        <v>40.06</v>
      </c>
      <c r="D17" s="12" t="e">
        <f>'[1]Clinical Manager'!#REF!</f>
        <v>#REF!</v>
      </c>
      <c r="E17" s="13"/>
      <c r="F17" s="32" t="s">
        <v>38</v>
      </c>
      <c r="G17" s="15" t="s">
        <v>39</v>
      </c>
      <c r="H17" s="16">
        <f>H18/2080</f>
        <v>33.217788461538461</v>
      </c>
      <c r="J17" s="17" t="e">
        <f>D17-H17</f>
        <v>#REF!</v>
      </c>
    </row>
    <row r="18" spans="2:10" ht="21.6" thickBot="1" x14ac:dyDescent="0.45">
      <c r="B18" s="23" t="s">
        <v>40</v>
      </c>
      <c r="C18" s="24">
        <f>C17*2080</f>
        <v>83324.800000000003</v>
      </c>
      <c r="D18" s="24" t="e">
        <f>D17*2080</f>
        <v>#REF!</v>
      </c>
      <c r="E18" s="25"/>
      <c r="F18" s="33"/>
      <c r="G18" s="21"/>
      <c r="H18" s="22">
        <v>69093</v>
      </c>
      <c r="J18" s="17"/>
    </row>
    <row r="19" spans="2:10" ht="21" x14ac:dyDescent="0.4">
      <c r="B19" s="11" t="s">
        <v>41</v>
      </c>
      <c r="C19" s="12">
        <v>27.62</v>
      </c>
      <c r="D19" s="12" t="e">
        <f>[1]LPN!#REF!</f>
        <v>#REF!</v>
      </c>
      <c r="E19" s="13"/>
      <c r="F19" s="13"/>
      <c r="G19" s="15" t="s">
        <v>42</v>
      </c>
      <c r="H19" s="16">
        <f>H20/2080</f>
        <v>25.143750000000001</v>
      </c>
      <c r="J19" s="17" t="e">
        <f>D19-H19</f>
        <v>#REF!</v>
      </c>
    </row>
    <row r="20" spans="2:10" ht="21.6" thickBot="1" x14ac:dyDescent="0.45">
      <c r="B20" s="23" t="s">
        <v>43</v>
      </c>
      <c r="C20" s="24">
        <f>C19*2080</f>
        <v>57449.599999999999</v>
      </c>
      <c r="D20" s="24" t="e">
        <f>D19*2080</f>
        <v>#REF!</v>
      </c>
      <c r="E20" s="25"/>
      <c r="F20" s="25"/>
      <c r="G20" s="21"/>
      <c r="H20" s="22">
        <v>52299</v>
      </c>
      <c r="J20" s="17"/>
    </row>
    <row r="21" spans="2:10" ht="21" x14ac:dyDescent="0.4">
      <c r="B21" s="11" t="s">
        <v>44</v>
      </c>
      <c r="C21" s="12">
        <v>41.76</v>
      </c>
      <c r="D21" s="12" t="e">
        <f>'[1]BS RN'!#REF!</f>
        <v>#REF!</v>
      </c>
      <c r="E21" s="13"/>
      <c r="F21" s="13"/>
      <c r="G21" s="15" t="s">
        <v>45</v>
      </c>
      <c r="H21" s="34">
        <f>H22/2080</f>
        <v>33.460576923076921</v>
      </c>
      <c r="J21" s="17" t="e">
        <f>D21-H21</f>
        <v>#REF!</v>
      </c>
    </row>
    <row r="22" spans="2:10" ht="21.6" thickBot="1" x14ac:dyDescent="0.45">
      <c r="B22" s="23" t="s">
        <v>46</v>
      </c>
      <c r="C22" s="24">
        <f>C21*2080</f>
        <v>86860.800000000003</v>
      </c>
      <c r="D22" s="24" t="e">
        <f>D21*2080</f>
        <v>#REF!</v>
      </c>
      <c r="E22" s="25"/>
      <c r="F22" s="25"/>
      <c r="G22" s="21"/>
      <c r="H22" s="22">
        <v>69598</v>
      </c>
      <c r="J22" s="17"/>
    </row>
    <row r="23" spans="2:10" ht="21" x14ac:dyDescent="0.4">
      <c r="B23" s="11" t="s">
        <v>47</v>
      </c>
      <c r="C23" s="12">
        <v>57.41</v>
      </c>
      <c r="D23" s="12" t="e">
        <f>'[1]MA RN. APRN'!#REF!</f>
        <v>#REF!</v>
      </c>
      <c r="E23" s="13"/>
      <c r="F23" s="13"/>
      <c r="G23" s="15" t="s">
        <v>48</v>
      </c>
      <c r="H23" s="16">
        <f>H24/2080</f>
        <v>48.354326923076925</v>
      </c>
      <c r="J23" s="17" t="e">
        <f>D23-H23</f>
        <v>#REF!</v>
      </c>
    </row>
    <row r="24" spans="2:10" ht="21.6" thickBot="1" x14ac:dyDescent="0.45">
      <c r="B24" s="23" t="s">
        <v>49</v>
      </c>
      <c r="C24" s="24">
        <f>C23*2080</f>
        <v>119412.79999999999</v>
      </c>
      <c r="D24" s="24" t="e">
        <f>D23*2080</f>
        <v>#REF!</v>
      </c>
      <c r="E24" s="25"/>
      <c r="F24" s="25"/>
      <c r="G24" s="21"/>
      <c r="H24" s="22">
        <v>100577</v>
      </c>
      <c r="J24" s="17"/>
    </row>
    <row r="25" spans="2:10" ht="21" x14ac:dyDescent="0.4">
      <c r="B25" s="6"/>
      <c r="C25" s="6"/>
      <c r="D25" s="6"/>
      <c r="E25" s="6"/>
      <c r="F25" s="6"/>
      <c r="G25" s="7"/>
    </row>
    <row r="26" spans="2:10" ht="42" x14ac:dyDescent="0.4">
      <c r="B26" s="35" t="s">
        <v>50</v>
      </c>
      <c r="C26" s="19">
        <v>32198</v>
      </c>
      <c r="D26" s="6"/>
      <c r="E26" s="6"/>
      <c r="F26" s="6"/>
      <c r="G26" s="7"/>
    </row>
    <row r="27" spans="2:10" ht="21" x14ac:dyDescent="0.4">
      <c r="B27" s="6"/>
      <c r="C27" s="6"/>
      <c r="D27" s="6"/>
      <c r="E27" s="6"/>
      <c r="F27" s="6"/>
      <c r="G27" s="7"/>
    </row>
    <row r="28" spans="2:10" ht="42" x14ac:dyDescent="0.4">
      <c r="B28" s="35" t="s">
        <v>51</v>
      </c>
      <c r="C28" s="19">
        <v>29640</v>
      </c>
      <c r="D28" s="6"/>
      <c r="E28" s="6"/>
      <c r="F28" s="6" t="s">
        <v>52</v>
      </c>
      <c r="G28" s="7"/>
    </row>
    <row r="29" spans="2:10" ht="21" x14ac:dyDescent="0.4">
      <c r="B29" s="6"/>
      <c r="C29" s="6"/>
      <c r="D29" s="6"/>
      <c r="E29" s="6"/>
      <c r="F29" s="6"/>
      <c r="G29" s="7"/>
    </row>
    <row r="30" spans="2:10" ht="21" x14ac:dyDescent="0.4">
      <c r="B30" s="36" t="s">
        <v>53</v>
      </c>
      <c r="C30" s="37">
        <v>0.224</v>
      </c>
      <c r="D30" s="6"/>
      <c r="E30" s="6"/>
      <c r="F30" s="6" t="s">
        <v>55</v>
      </c>
      <c r="G30" s="7"/>
    </row>
    <row r="31" spans="2:10" ht="21" x14ac:dyDescent="0.4">
      <c r="B31" s="36"/>
      <c r="C31" s="37"/>
      <c r="D31" s="6"/>
      <c r="E31" s="6"/>
      <c r="F31" s="6" t="s">
        <v>54</v>
      </c>
      <c r="G31" s="7"/>
    </row>
    <row r="32" spans="2:10" ht="21" x14ac:dyDescent="0.4">
      <c r="B32" s="36"/>
      <c r="C32" s="37"/>
      <c r="D32" s="6"/>
      <c r="E32" s="6"/>
      <c r="F32" s="6"/>
      <c r="G32" s="7"/>
    </row>
    <row r="33" spans="2:2" ht="21" x14ac:dyDescent="0.4">
      <c r="B33" s="36"/>
    </row>
    <row r="34" spans="2:2" ht="21" x14ac:dyDescent="0.4">
      <c r="B34" s="36"/>
    </row>
  </sheetData>
  <mergeCells count="13">
    <mergeCell ref="G23:G24"/>
    <mergeCell ref="G13:G14"/>
    <mergeCell ref="G15:G16"/>
    <mergeCell ref="F17:F18"/>
    <mergeCell ref="G17:G18"/>
    <mergeCell ref="G19:G20"/>
    <mergeCell ref="G21:G22"/>
    <mergeCell ref="F5:F6"/>
    <mergeCell ref="G5:G6"/>
    <mergeCell ref="G7:G8"/>
    <mergeCell ref="G9:G10"/>
    <mergeCell ref="G11:G12"/>
    <mergeCell ref="H11:H12"/>
  </mergeCells>
  <pageMargins left="0.25" right="0.25" top="0.25" bottom="0.25" header="0.05" footer="0.05"/>
  <pageSetup scale="66" fitToHeight="0" orientation="landscape" cellComments="asDisplaye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I21" sqref="I21"/>
    </sheetView>
  </sheetViews>
  <sheetFormatPr defaultColWidth="9" defaultRowHeight="14.4" x14ac:dyDescent="0.3"/>
  <cols>
    <col min="1" max="1" width="31.33203125" bestFit="1" customWidth="1"/>
    <col min="2" max="2" width="10" bestFit="1" customWidth="1"/>
    <col min="3" max="8" width="12.21875" bestFit="1" customWidth="1"/>
    <col min="9" max="9" width="13.6640625" bestFit="1" customWidth="1"/>
    <col min="10" max="11" width="12.21875" bestFit="1" customWidth="1"/>
    <col min="13" max="13" width="12.21875" bestFit="1" customWidth="1"/>
  </cols>
  <sheetData>
    <row r="1" spans="1:14" ht="72" x14ac:dyDescent="0.3">
      <c r="A1" s="508" t="s">
        <v>351</v>
      </c>
      <c r="B1" s="508"/>
      <c r="C1" s="509" t="s">
        <v>275</v>
      </c>
      <c r="D1" s="509" t="s">
        <v>280</v>
      </c>
      <c r="E1" s="509" t="s">
        <v>281</v>
      </c>
      <c r="F1" s="509" t="s">
        <v>282</v>
      </c>
      <c r="G1" s="568" t="s">
        <v>291</v>
      </c>
      <c r="H1" s="509" t="s">
        <v>293</v>
      </c>
      <c r="I1" s="509" t="s">
        <v>294</v>
      </c>
      <c r="J1" s="509" t="s">
        <v>333</v>
      </c>
      <c r="K1" s="509" t="s">
        <v>334</v>
      </c>
      <c r="L1" s="509"/>
      <c r="M1" s="509" t="s">
        <v>295</v>
      </c>
      <c r="N1" s="509"/>
    </row>
    <row r="2" spans="1:14" x14ac:dyDescent="0.3">
      <c r="A2" s="508" t="s">
        <v>296</v>
      </c>
      <c r="B2" s="508" t="s">
        <v>297</v>
      </c>
      <c r="C2" s="508" t="s">
        <v>298</v>
      </c>
      <c r="D2" s="508" t="s">
        <v>298</v>
      </c>
      <c r="E2" s="508" t="s">
        <v>298</v>
      </c>
      <c r="F2" s="508" t="s">
        <v>298</v>
      </c>
      <c r="G2" s="569" t="s">
        <v>298</v>
      </c>
      <c r="H2" s="508" t="s">
        <v>298</v>
      </c>
      <c r="I2" s="508" t="s">
        <v>298</v>
      </c>
      <c r="J2" s="508" t="s">
        <v>298</v>
      </c>
      <c r="K2" s="508" t="s">
        <v>298</v>
      </c>
      <c r="L2" s="508" t="s">
        <v>297</v>
      </c>
      <c r="M2" s="508" t="s">
        <v>298</v>
      </c>
      <c r="N2" s="508" t="s">
        <v>297</v>
      </c>
    </row>
    <row r="3" spans="1:14" x14ac:dyDescent="0.3">
      <c r="A3" s="508"/>
      <c r="B3" s="511">
        <v>4.07</v>
      </c>
      <c r="C3" s="512"/>
      <c r="D3" s="512">
        <v>150</v>
      </c>
      <c r="E3" s="512">
        <v>11</v>
      </c>
      <c r="F3" s="512">
        <v>5651.15</v>
      </c>
      <c r="G3" s="570">
        <v>5140.34</v>
      </c>
      <c r="H3" s="512">
        <v>4724.45</v>
      </c>
      <c r="I3" s="512">
        <v>376785.93</v>
      </c>
      <c r="J3" s="512"/>
      <c r="K3" s="512">
        <v>193044.7</v>
      </c>
      <c r="L3" s="511">
        <v>3.92</v>
      </c>
      <c r="M3" s="512">
        <v>6795.61</v>
      </c>
      <c r="N3" s="511">
        <v>0.09</v>
      </c>
    </row>
    <row r="4" spans="1:14" x14ac:dyDescent="0.3">
      <c r="A4" s="508"/>
      <c r="B4" s="511">
        <v>1.48</v>
      </c>
      <c r="C4" s="512"/>
      <c r="D4" s="512">
        <v>40</v>
      </c>
      <c r="E4" s="512">
        <v>12634.02</v>
      </c>
      <c r="F4" s="512"/>
      <c r="G4" s="570">
        <v>1593.79</v>
      </c>
      <c r="H4" s="512">
        <v>3861.47</v>
      </c>
      <c r="I4" s="512">
        <v>537211.93999999994</v>
      </c>
      <c r="J4" s="512"/>
      <c r="K4" s="512">
        <v>132483</v>
      </c>
      <c r="L4" s="511">
        <v>1.48</v>
      </c>
      <c r="M4" s="512"/>
      <c r="N4" s="511"/>
    </row>
    <row r="5" spans="1:14" x14ac:dyDescent="0.3">
      <c r="A5" s="508"/>
      <c r="B5" s="511">
        <v>16.829999999999998</v>
      </c>
      <c r="C5" s="512">
        <v>113545</v>
      </c>
      <c r="D5" s="512">
        <v>3730</v>
      </c>
      <c r="E5" s="512">
        <v>110023</v>
      </c>
      <c r="F5" s="512">
        <v>55043</v>
      </c>
      <c r="G5" s="570"/>
      <c r="H5" s="512"/>
      <c r="I5" s="512">
        <v>246158</v>
      </c>
      <c r="J5" s="512"/>
      <c r="K5" s="508"/>
      <c r="L5" s="508"/>
      <c r="M5" s="512">
        <v>226443</v>
      </c>
      <c r="N5" s="511">
        <v>4.0199999999999996</v>
      </c>
    </row>
    <row r="6" spans="1:14" x14ac:dyDescent="0.3">
      <c r="A6" s="508"/>
      <c r="B6" s="511">
        <v>9.94</v>
      </c>
      <c r="C6" s="512">
        <v>132488.67000000001</v>
      </c>
      <c r="D6" s="512">
        <v>20466.34</v>
      </c>
      <c r="E6" s="512">
        <v>10892.59</v>
      </c>
      <c r="F6" s="512"/>
      <c r="G6" s="570">
        <v>4536.57</v>
      </c>
      <c r="H6" s="512"/>
      <c r="I6" s="512">
        <v>63323.06</v>
      </c>
      <c r="J6" s="512">
        <v>71193.8</v>
      </c>
      <c r="K6" s="508"/>
      <c r="L6" s="508"/>
      <c r="M6" s="512">
        <v>103742.83</v>
      </c>
      <c r="N6" s="511">
        <v>2.25</v>
      </c>
    </row>
    <row r="7" spans="1:14" x14ac:dyDescent="0.3">
      <c r="B7">
        <f>SUM(B3:B6)</f>
        <v>32.32</v>
      </c>
      <c r="C7" s="322">
        <f>SUM(C3:C6)</f>
        <v>246033.67</v>
      </c>
      <c r="D7" s="322">
        <f t="shared" ref="D7:J7" si="0">SUM(D3:D6)</f>
        <v>24386.34</v>
      </c>
      <c r="E7" s="322">
        <f t="shared" si="0"/>
        <v>133560.61000000002</v>
      </c>
      <c r="F7" s="322">
        <f t="shared" si="0"/>
        <v>60694.15</v>
      </c>
      <c r="G7" s="571">
        <f t="shared" si="0"/>
        <v>11270.7</v>
      </c>
      <c r="H7" s="322">
        <f t="shared" si="0"/>
        <v>8585.92</v>
      </c>
      <c r="I7" s="322">
        <f t="shared" si="0"/>
        <v>1223478.93</v>
      </c>
      <c r="J7" s="322">
        <f t="shared" si="0"/>
        <v>71193.8</v>
      </c>
    </row>
    <row r="8" spans="1:14" x14ac:dyDescent="0.3">
      <c r="G8" s="572"/>
      <c r="L8">
        <f>L3+L4+N3+N5+N6</f>
        <v>11.76</v>
      </c>
      <c r="M8" s="322">
        <f>K3+K4+M3+M5+M6</f>
        <v>662509.14</v>
      </c>
    </row>
    <row r="9" spans="1:14" s="575" customFormat="1" x14ac:dyDescent="0.3">
      <c r="A9" s="573" t="s">
        <v>352</v>
      </c>
      <c r="B9" s="573"/>
      <c r="C9" s="574">
        <f>C7/$B$7</f>
        <v>7612.4279084158416</v>
      </c>
      <c r="D9" s="517">
        <f t="shared" ref="D9:J9" si="1">D7/$B$7</f>
        <v>754.52784653465346</v>
      </c>
      <c r="E9" s="517">
        <f t="shared" si="1"/>
        <v>4132.4446163366338</v>
      </c>
      <c r="F9" s="516">
        <f t="shared" si="1"/>
        <v>1877.9130569306931</v>
      </c>
      <c r="G9" s="517">
        <f t="shared" si="1"/>
        <v>348.72215346534654</v>
      </c>
      <c r="H9" s="516">
        <f t="shared" si="1"/>
        <v>265.65346534653463</v>
      </c>
      <c r="I9" s="516">
        <f t="shared" si="1"/>
        <v>37855.164913366338</v>
      </c>
      <c r="J9" s="516">
        <f t="shared" si="1"/>
        <v>2202.7784653465346</v>
      </c>
      <c r="M9" s="516">
        <f>M8/L8</f>
        <v>56335.8112244898</v>
      </c>
    </row>
  </sheetData>
  <mergeCells count="1">
    <mergeCell ref="A9:B9"/>
  </mergeCells>
  <conditionalFormatting sqref="I2:I6 F2:G6">
    <cfRule type="expression" dxfId="1" priority="1">
      <formula>OR(AND(LEN(F2)&gt;0,F2&lt;F$4),AND(LEN(F2)&gt;0,F2&gt;#REF!))</formula>
    </cfRule>
    <cfRule type="expression" dxfId="0" priority="2">
      <formula>AND(F2&gt;=F$4,F2&lt;=#REF!)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6"/>
  <sheetViews>
    <sheetView topLeftCell="BJ1" workbookViewId="0">
      <selection activeCell="BW33" sqref="BW33"/>
    </sheetView>
  </sheetViews>
  <sheetFormatPr defaultColWidth="8.6640625" defaultRowHeight="13.2" x14ac:dyDescent="0.25"/>
  <cols>
    <col min="1" max="1" width="38.44140625" style="282" customWidth="1"/>
    <col min="2" max="2" width="12.6640625" style="287" customWidth="1"/>
    <col min="3" max="62" width="7.6640625" style="282" customWidth="1"/>
    <col min="63" max="63" width="3.6640625" style="282" customWidth="1"/>
    <col min="64" max="74" width="7.6640625" style="282" customWidth="1"/>
    <col min="75" max="75" width="8.44140625" style="282" customWidth="1"/>
    <col min="76" max="82" width="7.6640625" style="282" customWidth="1"/>
    <col min="83" max="256" width="8.6640625" style="282"/>
    <col min="257" max="257" width="38.44140625" style="282" customWidth="1"/>
    <col min="258" max="258" width="12.6640625" style="282" customWidth="1"/>
    <col min="259" max="318" width="7.6640625" style="282" customWidth="1"/>
    <col min="319" max="319" width="3.6640625" style="282" customWidth="1"/>
    <col min="320" max="330" width="7.6640625" style="282" customWidth="1"/>
    <col min="331" max="331" width="8.44140625" style="282" customWidth="1"/>
    <col min="332" max="338" width="7.6640625" style="282" customWidth="1"/>
    <col min="339" max="512" width="8.6640625" style="282"/>
    <col min="513" max="513" width="38.44140625" style="282" customWidth="1"/>
    <col min="514" max="514" width="12.6640625" style="282" customWidth="1"/>
    <col min="515" max="574" width="7.6640625" style="282" customWidth="1"/>
    <col min="575" max="575" width="3.6640625" style="282" customWidth="1"/>
    <col min="576" max="586" width="7.6640625" style="282" customWidth="1"/>
    <col min="587" max="587" width="8.44140625" style="282" customWidth="1"/>
    <col min="588" max="594" width="7.6640625" style="282" customWidth="1"/>
    <col min="595" max="768" width="8.6640625" style="282"/>
    <col min="769" max="769" width="38.44140625" style="282" customWidth="1"/>
    <col min="770" max="770" width="12.6640625" style="282" customWidth="1"/>
    <col min="771" max="830" width="7.6640625" style="282" customWidth="1"/>
    <col min="831" max="831" width="3.6640625" style="282" customWidth="1"/>
    <col min="832" max="842" width="7.6640625" style="282" customWidth="1"/>
    <col min="843" max="843" width="8.44140625" style="282" customWidth="1"/>
    <col min="844" max="850" width="7.6640625" style="282" customWidth="1"/>
    <col min="851" max="1024" width="8.6640625" style="282"/>
    <col min="1025" max="1025" width="38.44140625" style="282" customWidth="1"/>
    <col min="1026" max="1026" width="12.6640625" style="282" customWidth="1"/>
    <col min="1027" max="1086" width="7.6640625" style="282" customWidth="1"/>
    <col min="1087" max="1087" width="3.6640625" style="282" customWidth="1"/>
    <col min="1088" max="1098" width="7.6640625" style="282" customWidth="1"/>
    <col min="1099" max="1099" width="8.44140625" style="282" customWidth="1"/>
    <col min="1100" max="1106" width="7.6640625" style="282" customWidth="1"/>
    <col min="1107" max="1280" width="8.6640625" style="282"/>
    <col min="1281" max="1281" width="38.44140625" style="282" customWidth="1"/>
    <col min="1282" max="1282" width="12.6640625" style="282" customWidth="1"/>
    <col min="1283" max="1342" width="7.6640625" style="282" customWidth="1"/>
    <col min="1343" max="1343" width="3.6640625" style="282" customWidth="1"/>
    <col min="1344" max="1354" width="7.6640625" style="282" customWidth="1"/>
    <col min="1355" max="1355" width="8.44140625" style="282" customWidth="1"/>
    <col min="1356" max="1362" width="7.6640625" style="282" customWidth="1"/>
    <col min="1363" max="1536" width="8.6640625" style="282"/>
    <col min="1537" max="1537" width="38.44140625" style="282" customWidth="1"/>
    <col min="1538" max="1538" width="12.6640625" style="282" customWidth="1"/>
    <col min="1539" max="1598" width="7.6640625" style="282" customWidth="1"/>
    <col min="1599" max="1599" width="3.6640625" style="282" customWidth="1"/>
    <col min="1600" max="1610" width="7.6640625" style="282" customWidth="1"/>
    <col min="1611" max="1611" width="8.44140625" style="282" customWidth="1"/>
    <col min="1612" max="1618" width="7.6640625" style="282" customWidth="1"/>
    <col min="1619" max="1792" width="8.6640625" style="282"/>
    <col min="1793" max="1793" width="38.44140625" style="282" customWidth="1"/>
    <col min="1794" max="1794" width="12.6640625" style="282" customWidth="1"/>
    <col min="1795" max="1854" width="7.6640625" style="282" customWidth="1"/>
    <col min="1855" max="1855" width="3.6640625" style="282" customWidth="1"/>
    <col min="1856" max="1866" width="7.6640625" style="282" customWidth="1"/>
    <col min="1867" max="1867" width="8.44140625" style="282" customWidth="1"/>
    <col min="1868" max="1874" width="7.6640625" style="282" customWidth="1"/>
    <col min="1875" max="2048" width="8.6640625" style="282"/>
    <col min="2049" max="2049" width="38.44140625" style="282" customWidth="1"/>
    <col min="2050" max="2050" width="12.6640625" style="282" customWidth="1"/>
    <col min="2051" max="2110" width="7.6640625" style="282" customWidth="1"/>
    <col min="2111" max="2111" width="3.6640625" style="282" customWidth="1"/>
    <col min="2112" max="2122" width="7.6640625" style="282" customWidth="1"/>
    <col min="2123" max="2123" width="8.44140625" style="282" customWidth="1"/>
    <col min="2124" max="2130" width="7.6640625" style="282" customWidth="1"/>
    <col min="2131" max="2304" width="8.6640625" style="282"/>
    <col min="2305" max="2305" width="38.44140625" style="282" customWidth="1"/>
    <col min="2306" max="2306" width="12.6640625" style="282" customWidth="1"/>
    <col min="2307" max="2366" width="7.6640625" style="282" customWidth="1"/>
    <col min="2367" max="2367" width="3.6640625" style="282" customWidth="1"/>
    <col min="2368" max="2378" width="7.6640625" style="282" customWidth="1"/>
    <col min="2379" max="2379" width="8.44140625" style="282" customWidth="1"/>
    <col min="2380" max="2386" width="7.6640625" style="282" customWidth="1"/>
    <col min="2387" max="2560" width="8.6640625" style="282"/>
    <col min="2561" max="2561" width="38.44140625" style="282" customWidth="1"/>
    <col min="2562" max="2562" width="12.6640625" style="282" customWidth="1"/>
    <col min="2563" max="2622" width="7.6640625" style="282" customWidth="1"/>
    <col min="2623" max="2623" width="3.6640625" style="282" customWidth="1"/>
    <col min="2624" max="2634" width="7.6640625" style="282" customWidth="1"/>
    <col min="2635" max="2635" width="8.44140625" style="282" customWidth="1"/>
    <col min="2636" max="2642" width="7.6640625" style="282" customWidth="1"/>
    <col min="2643" max="2816" width="8.6640625" style="282"/>
    <col min="2817" max="2817" width="38.44140625" style="282" customWidth="1"/>
    <col min="2818" max="2818" width="12.6640625" style="282" customWidth="1"/>
    <col min="2819" max="2878" width="7.6640625" style="282" customWidth="1"/>
    <col min="2879" max="2879" width="3.6640625" style="282" customWidth="1"/>
    <col min="2880" max="2890" width="7.6640625" style="282" customWidth="1"/>
    <col min="2891" max="2891" width="8.44140625" style="282" customWidth="1"/>
    <col min="2892" max="2898" width="7.6640625" style="282" customWidth="1"/>
    <col min="2899" max="3072" width="8.6640625" style="282"/>
    <col min="3073" max="3073" width="38.44140625" style="282" customWidth="1"/>
    <col min="3074" max="3074" width="12.6640625" style="282" customWidth="1"/>
    <col min="3075" max="3134" width="7.6640625" style="282" customWidth="1"/>
    <col min="3135" max="3135" width="3.6640625" style="282" customWidth="1"/>
    <col min="3136" max="3146" width="7.6640625" style="282" customWidth="1"/>
    <col min="3147" max="3147" width="8.44140625" style="282" customWidth="1"/>
    <col min="3148" max="3154" width="7.6640625" style="282" customWidth="1"/>
    <col min="3155" max="3328" width="8.6640625" style="282"/>
    <col min="3329" max="3329" width="38.44140625" style="282" customWidth="1"/>
    <col min="3330" max="3330" width="12.6640625" style="282" customWidth="1"/>
    <col min="3331" max="3390" width="7.6640625" style="282" customWidth="1"/>
    <col min="3391" max="3391" width="3.6640625" style="282" customWidth="1"/>
    <col min="3392" max="3402" width="7.6640625" style="282" customWidth="1"/>
    <col min="3403" max="3403" width="8.44140625" style="282" customWidth="1"/>
    <col min="3404" max="3410" width="7.6640625" style="282" customWidth="1"/>
    <col min="3411" max="3584" width="8.6640625" style="282"/>
    <col min="3585" max="3585" width="38.44140625" style="282" customWidth="1"/>
    <col min="3586" max="3586" width="12.6640625" style="282" customWidth="1"/>
    <col min="3587" max="3646" width="7.6640625" style="282" customWidth="1"/>
    <col min="3647" max="3647" width="3.6640625" style="282" customWidth="1"/>
    <col min="3648" max="3658" width="7.6640625" style="282" customWidth="1"/>
    <col min="3659" max="3659" width="8.44140625" style="282" customWidth="1"/>
    <col min="3660" max="3666" width="7.6640625" style="282" customWidth="1"/>
    <col min="3667" max="3840" width="8.6640625" style="282"/>
    <col min="3841" max="3841" width="38.44140625" style="282" customWidth="1"/>
    <col min="3842" max="3842" width="12.6640625" style="282" customWidth="1"/>
    <col min="3843" max="3902" width="7.6640625" style="282" customWidth="1"/>
    <col min="3903" max="3903" width="3.6640625" style="282" customWidth="1"/>
    <col min="3904" max="3914" width="7.6640625" style="282" customWidth="1"/>
    <col min="3915" max="3915" width="8.44140625" style="282" customWidth="1"/>
    <col min="3916" max="3922" width="7.6640625" style="282" customWidth="1"/>
    <col min="3923" max="4096" width="8.6640625" style="282"/>
    <col min="4097" max="4097" width="38.44140625" style="282" customWidth="1"/>
    <col min="4098" max="4098" width="12.6640625" style="282" customWidth="1"/>
    <col min="4099" max="4158" width="7.6640625" style="282" customWidth="1"/>
    <col min="4159" max="4159" width="3.6640625" style="282" customWidth="1"/>
    <col min="4160" max="4170" width="7.6640625" style="282" customWidth="1"/>
    <col min="4171" max="4171" width="8.44140625" style="282" customWidth="1"/>
    <col min="4172" max="4178" width="7.6640625" style="282" customWidth="1"/>
    <col min="4179" max="4352" width="8.6640625" style="282"/>
    <col min="4353" max="4353" width="38.44140625" style="282" customWidth="1"/>
    <col min="4354" max="4354" width="12.6640625" style="282" customWidth="1"/>
    <col min="4355" max="4414" width="7.6640625" style="282" customWidth="1"/>
    <col min="4415" max="4415" width="3.6640625" style="282" customWidth="1"/>
    <col min="4416" max="4426" width="7.6640625" style="282" customWidth="1"/>
    <col min="4427" max="4427" width="8.44140625" style="282" customWidth="1"/>
    <col min="4428" max="4434" width="7.6640625" style="282" customWidth="1"/>
    <col min="4435" max="4608" width="8.6640625" style="282"/>
    <col min="4609" max="4609" width="38.44140625" style="282" customWidth="1"/>
    <col min="4610" max="4610" width="12.6640625" style="282" customWidth="1"/>
    <col min="4611" max="4670" width="7.6640625" style="282" customWidth="1"/>
    <col min="4671" max="4671" width="3.6640625" style="282" customWidth="1"/>
    <col min="4672" max="4682" width="7.6640625" style="282" customWidth="1"/>
    <col min="4683" max="4683" width="8.44140625" style="282" customWidth="1"/>
    <col min="4684" max="4690" width="7.6640625" style="282" customWidth="1"/>
    <col min="4691" max="4864" width="8.6640625" style="282"/>
    <col min="4865" max="4865" width="38.44140625" style="282" customWidth="1"/>
    <col min="4866" max="4866" width="12.6640625" style="282" customWidth="1"/>
    <col min="4867" max="4926" width="7.6640625" style="282" customWidth="1"/>
    <col min="4927" max="4927" width="3.6640625" style="282" customWidth="1"/>
    <col min="4928" max="4938" width="7.6640625" style="282" customWidth="1"/>
    <col min="4939" max="4939" width="8.44140625" style="282" customWidth="1"/>
    <col min="4940" max="4946" width="7.6640625" style="282" customWidth="1"/>
    <col min="4947" max="5120" width="8.6640625" style="282"/>
    <col min="5121" max="5121" width="38.44140625" style="282" customWidth="1"/>
    <col min="5122" max="5122" width="12.6640625" style="282" customWidth="1"/>
    <col min="5123" max="5182" width="7.6640625" style="282" customWidth="1"/>
    <col min="5183" max="5183" width="3.6640625" style="282" customWidth="1"/>
    <col min="5184" max="5194" width="7.6640625" style="282" customWidth="1"/>
    <col min="5195" max="5195" width="8.44140625" style="282" customWidth="1"/>
    <col min="5196" max="5202" width="7.6640625" style="282" customWidth="1"/>
    <col min="5203" max="5376" width="8.6640625" style="282"/>
    <col min="5377" max="5377" width="38.44140625" style="282" customWidth="1"/>
    <col min="5378" max="5378" width="12.6640625" style="282" customWidth="1"/>
    <col min="5379" max="5438" width="7.6640625" style="282" customWidth="1"/>
    <col min="5439" max="5439" width="3.6640625" style="282" customWidth="1"/>
    <col min="5440" max="5450" width="7.6640625" style="282" customWidth="1"/>
    <col min="5451" max="5451" width="8.44140625" style="282" customWidth="1"/>
    <col min="5452" max="5458" width="7.6640625" style="282" customWidth="1"/>
    <col min="5459" max="5632" width="8.6640625" style="282"/>
    <col min="5633" max="5633" width="38.44140625" style="282" customWidth="1"/>
    <col min="5634" max="5634" width="12.6640625" style="282" customWidth="1"/>
    <col min="5635" max="5694" width="7.6640625" style="282" customWidth="1"/>
    <col min="5695" max="5695" width="3.6640625" style="282" customWidth="1"/>
    <col min="5696" max="5706" width="7.6640625" style="282" customWidth="1"/>
    <col min="5707" max="5707" width="8.44140625" style="282" customWidth="1"/>
    <col min="5708" max="5714" width="7.6640625" style="282" customWidth="1"/>
    <col min="5715" max="5888" width="8.6640625" style="282"/>
    <col min="5889" max="5889" width="38.44140625" style="282" customWidth="1"/>
    <col min="5890" max="5890" width="12.6640625" style="282" customWidth="1"/>
    <col min="5891" max="5950" width="7.6640625" style="282" customWidth="1"/>
    <col min="5951" max="5951" width="3.6640625" style="282" customWidth="1"/>
    <col min="5952" max="5962" width="7.6640625" style="282" customWidth="1"/>
    <col min="5963" max="5963" width="8.44140625" style="282" customWidth="1"/>
    <col min="5964" max="5970" width="7.6640625" style="282" customWidth="1"/>
    <col min="5971" max="6144" width="8.6640625" style="282"/>
    <col min="6145" max="6145" width="38.44140625" style="282" customWidth="1"/>
    <col min="6146" max="6146" width="12.6640625" style="282" customWidth="1"/>
    <col min="6147" max="6206" width="7.6640625" style="282" customWidth="1"/>
    <col min="6207" max="6207" width="3.6640625" style="282" customWidth="1"/>
    <col min="6208" max="6218" width="7.6640625" style="282" customWidth="1"/>
    <col min="6219" max="6219" width="8.44140625" style="282" customWidth="1"/>
    <col min="6220" max="6226" width="7.6640625" style="282" customWidth="1"/>
    <col min="6227" max="6400" width="8.6640625" style="282"/>
    <col min="6401" max="6401" width="38.44140625" style="282" customWidth="1"/>
    <col min="6402" max="6402" width="12.6640625" style="282" customWidth="1"/>
    <col min="6403" max="6462" width="7.6640625" style="282" customWidth="1"/>
    <col min="6463" max="6463" width="3.6640625" style="282" customWidth="1"/>
    <col min="6464" max="6474" width="7.6640625" style="282" customWidth="1"/>
    <col min="6475" max="6475" width="8.44140625" style="282" customWidth="1"/>
    <col min="6476" max="6482" width="7.6640625" style="282" customWidth="1"/>
    <col min="6483" max="6656" width="8.6640625" style="282"/>
    <col min="6657" max="6657" width="38.44140625" style="282" customWidth="1"/>
    <col min="6658" max="6658" width="12.6640625" style="282" customWidth="1"/>
    <col min="6659" max="6718" width="7.6640625" style="282" customWidth="1"/>
    <col min="6719" max="6719" width="3.6640625" style="282" customWidth="1"/>
    <col min="6720" max="6730" width="7.6640625" style="282" customWidth="1"/>
    <col min="6731" max="6731" width="8.44140625" style="282" customWidth="1"/>
    <col min="6732" max="6738" width="7.6640625" style="282" customWidth="1"/>
    <col min="6739" max="6912" width="8.6640625" style="282"/>
    <col min="6913" max="6913" width="38.44140625" style="282" customWidth="1"/>
    <col min="6914" max="6914" width="12.6640625" style="282" customWidth="1"/>
    <col min="6915" max="6974" width="7.6640625" style="282" customWidth="1"/>
    <col min="6975" max="6975" width="3.6640625" style="282" customWidth="1"/>
    <col min="6976" max="6986" width="7.6640625" style="282" customWidth="1"/>
    <col min="6987" max="6987" width="8.44140625" style="282" customWidth="1"/>
    <col min="6988" max="6994" width="7.6640625" style="282" customWidth="1"/>
    <col min="6995" max="7168" width="8.6640625" style="282"/>
    <col min="7169" max="7169" width="38.44140625" style="282" customWidth="1"/>
    <col min="7170" max="7170" width="12.6640625" style="282" customWidth="1"/>
    <col min="7171" max="7230" width="7.6640625" style="282" customWidth="1"/>
    <col min="7231" max="7231" width="3.6640625" style="282" customWidth="1"/>
    <col min="7232" max="7242" width="7.6640625" style="282" customWidth="1"/>
    <col min="7243" max="7243" width="8.44140625" style="282" customWidth="1"/>
    <col min="7244" max="7250" width="7.6640625" style="282" customWidth="1"/>
    <col min="7251" max="7424" width="8.6640625" style="282"/>
    <col min="7425" max="7425" width="38.44140625" style="282" customWidth="1"/>
    <col min="7426" max="7426" width="12.6640625" style="282" customWidth="1"/>
    <col min="7427" max="7486" width="7.6640625" style="282" customWidth="1"/>
    <col min="7487" max="7487" width="3.6640625" style="282" customWidth="1"/>
    <col min="7488" max="7498" width="7.6640625" style="282" customWidth="1"/>
    <col min="7499" max="7499" width="8.44140625" style="282" customWidth="1"/>
    <col min="7500" max="7506" width="7.6640625" style="282" customWidth="1"/>
    <col min="7507" max="7680" width="8.6640625" style="282"/>
    <col min="7681" max="7681" width="38.44140625" style="282" customWidth="1"/>
    <col min="7682" max="7682" width="12.6640625" style="282" customWidth="1"/>
    <col min="7683" max="7742" width="7.6640625" style="282" customWidth="1"/>
    <col min="7743" max="7743" width="3.6640625" style="282" customWidth="1"/>
    <col min="7744" max="7754" width="7.6640625" style="282" customWidth="1"/>
    <col min="7755" max="7755" width="8.44140625" style="282" customWidth="1"/>
    <col min="7756" max="7762" width="7.6640625" style="282" customWidth="1"/>
    <col min="7763" max="7936" width="8.6640625" style="282"/>
    <col min="7937" max="7937" width="38.44140625" style="282" customWidth="1"/>
    <col min="7938" max="7938" width="12.6640625" style="282" customWidth="1"/>
    <col min="7939" max="7998" width="7.6640625" style="282" customWidth="1"/>
    <col min="7999" max="7999" width="3.6640625" style="282" customWidth="1"/>
    <col min="8000" max="8010" width="7.6640625" style="282" customWidth="1"/>
    <col min="8011" max="8011" width="8.44140625" style="282" customWidth="1"/>
    <col min="8012" max="8018" width="7.6640625" style="282" customWidth="1"/>
    <col min="8019" max="8192" width="8.6640625" style="282"/>
    <col min="8193" max="8193" width="38.44140625" style="282" customWidth="1"/>
    <col min="8194" max="8194" width="12.6640625" style="282" customWidth="1"/>
    <col min="8195" max="8254" width="7.6640625" style="282" customWidth="1"/>
    <col min="8255" max="8255" width="3.6640625" style="282" customWidth="1"/>
    <col min="8256" max="8266" width="7.6640625" style="282" customWidth="1"/>
    <col min="8267" max="8267" width="8.44140625" style="282" customWidth="1"/>
    <col min="8268" max="8274" width="7.6640625" style="282" customWidth="1"/>
    <col min="8275" max="8448" width="8.6640625" style="282"/>
    <col min="8449" max="8449" width="38.44140625" style="282" customWidth="1"/>
    <col min="8450" max="8450" width="12.6640625" style="282" customWidth="1"/>
    <col min="8451" max="8510" width="7.6640625" style="282" customWidth="1"/>
    <col min="8511" max="8511" width="3.6640625" style="282" customWidth="1"/>
    <col min="8512" max="8522" width="7.6640625" style="282" customWidth="1"/>
    <col min="8523" max="8523" width="8.44140625" style="282" customWidth="1"/>
    <col min="8524" max="8530" width="7.6640625" style="282" customWidth="1"/>
    <col min="8531" max="8704" width="8.6640625" style="282"/>
    <col min="8705" max="8705" width="38.44140625" style="282" customWidth="1"/>
    <col min="8706" max="8706" width="12.6640625" style="282" customWidth="1"/>
    <col min="8707" max="8766" width="7.6640625" style="282" customWidth="1"/>
    <col min="8767" max="8767" width="3.6640625" style="282" customWidth="1"/>
    <col min="8768" max="8778" width="7.6640625" style="282" customWidth="1"/>
    <col min="8779" max="8779" width="8.44140625" style="282" customWidth="1"/>
    <col min="8780" max="8786" width="7.6640625" style="282" customWidth="1"/>
    <col min="8787" max="8960" width="8.6640625" style="282"/>
    <col min="8961" max="8961" width="38.44140625" style="282" customWidth="1"/>
    <col min="8962" max="8962" width="12.6640625" style="282" customWidth="1"/>
    <col min="8963" max="9022" width="7.6640625" style="282" customWidth="1"/>
    <col min="9023" max="9023" width="3.6640625" style="282" customWidth="1"/>
    <col min="9024" max="9034" width="7.6640625" style="282" customWidth="1"/>
    <col min="9035" max="9035" width="8.44140625" style="282" customWidth="1"/>
    <col min="9036" max="9042" width="7.6640625" style="282" customWidth="1"/>
    <col min="9043" max="9216" width="8.6640625" style="282"/>
    <col min="9217" max="9217" width="38.44140625" style="282" customWidth="1"/>
    <col min="9218" max="9218" width="12.6640625" style="282" customWidth="1"/>
    <col min="9219" max="9278" width="7.6640625" style="282" customWidth="1"/>
    <col min="9279" max="9279" width="3.6640625" style="282" customWidth="1"/>
    <col min="9280" max="9290" width="7.6640625" style="282" customWidth="1"/>
    <col min="9291" max="9291" width="8.44140625" style="282" customWidth="1"/>
    <col min="9292" max="9298" width="7.6640625" style="282" customWidth="1"/>
    <col min="9299" max="9472" width="8.6640625" style="282"/>
    <col min="9473" max="9473" width="38.44140625" style="282" customWidth="1"/>
    <col min="9474" max="9474" width="12.6640625" style="282" customWidth="1"/>
    <col min="9475" max="9534" width="7.6640625" style="282" customWidth="1"/>
    <col min="9535" max="9535" width="3.6640625" style="282" customWidth="1"/>
    <col min="9536" max="9546" width="7.6640625" style="282" customWidth="1"/>
    <col min="9547" max="9547" width="8.44140625" style="282" customWidth="1"/>
    <col min="9548" max="9554" width="7.6640625" style="282" customWidth="1"/>
    <col min="9555" max="9728" width="8.6640625" style="282"/>
    <col min="9729" max="9729" width="38.44140625" style="282" customWidth="1"/>
    <col min="9730" max="9730" width="12.6640625" style="282" customWidth="1"/>
    <col min="9731" max="9790" width="7.6640625" style="282" customWidth="1"/>
    <col min="9791" max="9791" width="3.6640625" style="282" customWidth="1"/>
    <col min="9792" max="9802" width="7.6640625" style="282" customWidth="1"/>
    <col min="9803" max="9803" width="8.44140625" style="282" customWidth="1"/>
    <col min="9804" max="9810" width="7.6640625" style="282" customWidth="1"/>
    <col min="9811" max="9984" width="8.6640625" style="282"/>
    <col min="9985" max="9985" width="38.44140625" style="282" customWidth="1"/>
    <col min="9986" max="9986" width="12.6640625" style="282" customWidth="1"/>
    <col min="9987" max="10046" width="7.6640625" style="282" customWidth="1"/>
    <col min="10047" max="10047" width="3.6640625" style="282" customWidth="1"/>
    <col min="10048" max="10058" width="7.6640625" style="282" customWidth="1"/>
    <col min="10059" max="10059" width="8.44140625" style="282" customWidth="1"/>
    <col min="10060" max="10066" width="7.6640625" style="282" customWidth="1"/>
    <col min="10067" max="10240" width="8.6640625" style="282"/>
    <col min="10241" max="10241" width="38.44140625" style="282" customWidth="1"/>
    <col min="10242" max="10242" width="12.6640625" style="282" customWidth="1"/>
    <col min="10243" max="10302" width="7.6640625" style="282" customWidth="1"/>
    <col min="10303" max="10303" width="3.6640625" style="282" customWidth="1"/>
    <col min="10304" max="10314" width="7.6640625" style="282" customWidth="1"/>
    <col min="10315" max="10315" width="8.44140625" style="282" customWidth="1"/>
    <col min="10316" max="10322" width="7.6640625" style="282" customWidth="1"/>
    <col min="10323" max="10496" width="8.6640625" style="282"/>
    <col min="10497" max="10497" width="38.44140625" style="282" customWidth="1"/>
    <col min="10498" max="10498" width="12.6640625" style="282" customWidth="1"/>
    <col min="10499" max="10558" width="7.6640625" style="282" customWidth="1"/>
    <col min="10559" max="10559" width="3.6640625" style="282" customWidth="1"/>
    <col min="10560" max="10570" width="7.6640625" style="282" customWidth="1"/>
    <col min="10571" max="10571" width="8.44140625" style="282" customWidth="1"/>
    <col min="10572" max="10578" width="7.6640625" style="282" customWidth="1"/>
    <col min="10579" max="10752" width="8.6640625" style="282"/>
    <col min="10753" max="10753" width="38.44140625" style="282" customWidth="1"/>
    <col min="10754" max="10754" width="12.6640625" style="282" customWidth="1"/>
    <col min="10755" max="10814" width="7.6640625" style="282" customWidth="1"/>
    <col min="10815" max="10815" width="3.6640625" style="282" customWidth="1"/>
    <col min="10816" max="10826" width="7.6640625" style="282" customWidth="1"/>
    <col min="10827" max="10827" width="8.44140625" style="282" customWidth="1"/>
    <col min="10828" max="10834" width="7.6640625" style="282" customWidth="1"/>
    <col min="10835" max="11008" width="8.6640625" style="282"/>
    <col min="11009" max="11009" width="38.44140625" style="282" customWidth="1"/>
    <col min="11010" max="11010" width="12.6640625" style="282" customWidth="1"/>
    <col min="11011" max="11070" width="7.6640625" style="282" customWidth="1"/>
    <col min="11071" max="11071" width="3.6640625" style="282" customWidth="1"/>
    <col min="11072" max="11082" width="7.6640625" style="282" customWidth="1"/>
    <col min="11083" max="11083" width="8.44140625" style="282" customWidth="1"/>
    <col min="11084" max="11090" width="7.6640625" style="282" customWidth="1"/>
    <col min="11091" max="11264" width="8.6640625" style="282"/>
    <col min="11265" max="11265" width="38.44140625" style="282" customWidth="1"/>
    <col min="11266" max="11266" width="12.6640625" style="282" customWidth="1"/>
    <col min="11267" max="11326" width="7.6640625" style="282" customWidth="1"/>
    <col min="11327" max="11327" width="3.6640625" style="282" customWidth="1"/>
    <col min="11328" max="11338" width="7.6640625" style="282" customWidth="1"/>
    <col min="11339" max="11339" width="8.44140625" style="282" customWidth="1"/>
    <col min="11340" max="11346" width="7.6640625" style="282" customWidth="1"/>
    <col min="11347" max="11520" width="8.6640625" style="282"/>
    <col min="11521" max="11521" width="38.44140625" style="282" customWidth="1"/>
    <col min="11522" max="11522" width="12.6640625" style="282" customWidth="1"/>
    <col min="11523" max="11582" width="7.6640625" style="282" customWidth="1"/>
    <col min="11583" max="11583" width="3.6640625" style="282" customWidth="1"/>
    <col min="11584" max="11594" width="7.6640625" style="282" customWidth="1"/>
    <col min="11595" max="11595" width="8.44140625" style="282" customWidth="1"/>
    <col min="11596" max="11602" width="7.6640625" style="282" customWidth="1"/>
    <col min="11603" max="11776" width="8.6640625" style="282"/>
    <col min="11777" max="11777" width="38.44140625" style="282" customWidth="1"/>
    <col min="11778" max="11778" width="12.6640625" style="282" customWidth="1"/>
    <col min="11779" max="11838" width="7.6640625" style="282" customWidth="1"/>
    <col min="11839" max="11839" width="3.6640625" style="282" customWidth="1"/>
    <col min="11840" max="11850" width="7.6640625" style="282" customWidth="1"/>
    <col min="11851" max="11851" width="8.44140625" style="282" customWidth="1"/>
    <col min="11852" max="11858" width="7.6640625" style="282" customWidth="1"/>
    <col min="11859" max="12032" width="8.6640625" style="282"/>
    <col min="12033" max="12033" width="38.44140625" style="282" customWidth="1"/>
    <col min="12034" max="12034" width="12.6640625" style="282" customWidth="1"/>
    <col min="12035" max="12094" width="7.6640625" style="282" customWidth="1"/>
    <col min="12095" max="12095" width="3.6640625" style="282" customWidth="1"/>
    <col min="12096" max="12106" width="7.6640625" style="282" customWidth="1"/>
    <col min="12107" max="12107" width="8.44140625" style="282" customWidth="1"/>
    <col min="12108" max="12114" width="7.6640625" style="282" customWidth="1"/>
    <col min="12115" max="12288" width="8.6640625" style="282"/>
    <col min="12289" max="12289" width="38.44140625" style="282" customWidth="1"/>
    <col min="12290" max="12290" width="12.6640625" style="282" customWidth="1"/>
    <col min="12291" max="12350" width="7.6640625" style="282" customWidth="1"/>
    <col min="12351" max="12351" width="3.6640625" style="282" customWidth="1"/>
    <col min="12352" max="12362" width="7.6640625" style="282" customWidth="1"/>
    <col min="12363" max="12363" width="8.44140625" style="282" customWidth="1"/>
    <col min="12364" max="12370" width="7.6640625" style="282" customWidth="1"/>
    <col min="12371" max="12544" width="8.6640625" style="282"/>
    <col min="12545" max="12545" width="38.44140625" style="282" customWidth="1"/>
    <col min="12546" max="12546" width="12.6640625" style="282" customWidth="1"/>
    <col min="12547" max="12606" width="7.6640625" style="282" customWidth="1"/>
    <col min="12607" max="12607" width="3.6640625" style="282" customWidth="1"/>
    <col min="12608" max="12618" width="7.6640625" style="282" customWidth="1"/>
    <col min="12619" max="12619" width="8.44140625" style="282" customWidth="1"/>
    <col min="12620" max="12626" width="7.6640625" style="282" customWidth="1"/>
    <col min="12627" max="12800" width="8.6640625" style="282"/>
    <col min="12801" max="12801" width="38.44140625" style="282" customWidth="1"/>
    <col min="12802" max="12802" width="12.6640625" style="282" customWidth="1"/>
    <col min="12803" max="12862" width="7.6640625" style="282" customWidth="1"/>
    <col min="12863" max="12863" width="3.6640625" style="282" customWidth="1"/>
    <col min="12864" max="12874" width="7.6640625" style="282" customWidth="1"/>
    <col min="12875" max="12875" width="8.44140625" style="282" customWidth="1"/>
    <col min="12876" max="12882" width="7.6640625" style="282" customWidth="1"/>
    <col min="12883" max="13056" width="8.6640625" style="282"/>
    <col min="13057" max="13057" width="38.44140625" style="282" customWidth="1"/>
    <col min="13058" max="13058" width="12.6640625" style="282" customWidth="1"/>
    <col min="13059" max="13118" width="7.6640625" style="282" customWidth="1"/>
    <col min="13119" max="13119" width="3.6640625" style="282" customWidth="1"/>
    <col min="13120" max="13130" width="7.6640625" style="282" customWidth="1"/>
    <col min="13131" max="13131" width="8.44140625" style="282" customWidth="1"/>
    <col min="13132" max="13138" width="7.6640625" style="282" customWidth="1"/>
    <col min="13139" max="13312" width="8.6640625" style="282"/>
    <col min="13313" max="13313" width="38.44140625" style="282" customWidth="1"/>
    <col min="13314" max="13314" width="12.6640625" style="282" customWidth="1"/>
    <col min="13315" max="13374" width="7.6640625" style="282" customWidth="1"/>
    <col min="13375" max="13375" width="3.6640625" style="282" customWidth="1"/>
    <col min="13376" max="13386" width="7.6640625" style="282" customWidth="1"/>
    <col min="13387" max="13387" width="8.44140625" style="282" customWidth="1"/>
    <col min="13388" max="13394" width="7.6640625" style="282" customWidth="1"/>
    <col min="13395" max="13568" width="8.6640625" style="282"/>
    <col min="13569" max="13569" width="38.44140625" style="282" customWidth="1"/>
    <col min="13570" max="13570" width="12.6640625" style="282" customWidth="1"/>
    <col min="13571" max="13630" width="7.6640625" style="282" customWidth="1"/>
    <col min="13631" max="13631" width="3.6640625" style="282" customWidth="1"/>
    <col min="13632" max="13642" width="7.6640625" style="282" customWidth="1"/>
    <col min="13643" max="13643" width="8.44140625" style="282" customWidth="1"/>
    <col min="13644" max="13650" width="7.6640625" style="282" customWidth="1"/>
    <col min="13651" max="13824" width="8.6640625" style="282"/>
    <col min="13825" max="13825" width="38.44140625" style="282" customWidth="1"/>
    <col min="13826" max="13826" width="12.6640625" style="282" customWidth="1"/>
    <col min="13827" max="13886" width="7.6640625" style="282" customWidth="1"/>
    <col min="13887" max="13887" width="3.6640625" style="282" customWidth="1"/>
    <col min="13888" max="13898" width="7.6640625" style="282" customWidth="1"/>
    <col min="13899" max="13899" width="8.44140625" style="282" customWidth="1"/>
    <col min="13900" max="13906" width="7.6640625" style="282" customWidth="1"/>
    <col min="13907" max="14080" width="8.6640625" style="282"/>
    <col min="14081" max="14081" width="38.44140625" style="282" customWidth="1"/>
    <col min="14082" max="14082" width="12.6640625" style="282" customWidth="1"/>
    <col min="14083" max="14142" width="7.6640625" style="282" customWidth="1"/>
    <col min="14143" max="14143" width="3.6640625" style="282" customWidth="1"/>
    <col min="14144" max="14154" width="7.6640625" style="282" customWidth="1"/>
    <col min="14155" max="14155" width="8.44140625" style="282" customWidth="1"/>
    <col min="14156" max="14162" width="7.6640625" style="282" customWidth="1"/>
    <col min="14163" max="14336" width="8.6640625" style="282"/>
    <col min="14337" max="14337" width="38.44140625" style="282" customWidth="1"/>
    <col min="14338" max="14338" width="12.6640625" style="282" customWidth="1"/>
    <col min="14339" max="14398" width="7.6640625" style="282" customWidth="1"/>
    <col min="14399" max="14399" width="3.6640625" style="282" customWidth="1"/>
    <col min="14400" max="14410" width="7.6640625" style="282" customWidth="1"/>
    <col min="14411" max="14411" width="8.44140625" style="282" customWidth="1"/>
    <col min="14412" max="14418" width="7.6640625" style="282" customWidth="1"/>
    <col min="14419" max="14592" width="8.6640625" style="282"/>
    <col min="14593" max="14593" width="38.44140625" style="282" customWidth="1"/>
    <col min="14594" max="14594" width="12.6640625" style="282" customWidth="1"/>
    <col min="14595" max="14654" width="7.6640625" style="282" customWidth="1"/>
    <col min="14655" max="14655" width="3.6640625" style="282" customWidth="1"/>
    <col min="14656" max="14666" width="7.6640625" style="282" customWidth="1"/>
    <col min="14667" max="14667" width="8.44140625" style="282" customWidth="1"/>
    <col min="14668" max="14674" width="7.6640625" style="282" customWidth="1"/>
    <col min="14675" max="14848" width="8.6640625" style="282"/>
    <col min="14849" max="14849" width="38.44140625" style="282" customWidth="1"/>
    <col min="14850" max="14850" width="12.6640625" style="282" customWidth="1"/>
    <col min="14851" max="14910" width="7.6640625" style="282" customWidth="1"/>
    <col min="14911" max="14911" width="3.6640625" style="282" customWidth="1"/>
    <col min="14912" max="14922" width="7.6640625" style="282" customWidth="1"/>
    <col min="14923" max="14923" width="8.44140625" style="282" customWidth="1"/>
    <col min="14924" max="14930" width="7.6640625" style="282" customWidth="1"/>
    <col min="14931" max="15104" width="8.6640625" style="282"/>
    <col min="15105" max="15105" width="38.44140625" style="282" customWidth="1"/>
    <col min="15106" max="15106" width="12.6640625" style="282" customWidth="1"/>
    <col min="15107" max="15166" width="7.6640625" style="282" customWidth="1"/>
    <col min="15167" max="15167" width="3.6640625" style="282" customWidth="1"/>
    <col min="15168" max="15178" width="7.6640625" style="282" customWidth="1"/>
    <col min="15179" max="15179" width="8.44140625" style="282" customWidth="1"/>
    <col min="15180" max="15186" width="7.6640625" style="282" customWidth="1"/>
    <col min="15187" max="15360" width="8.6640625" style="282"/>
    <col min="15361" max="15361" width="38.44140625" style="282" customWidth="1"/>
    <col min="15362" max="15362" width="12.6640625" style="282" customWidth="1"/>
    <col min="15363" max="15422" width="7.6640625" style="282" customWidth="1"/>
    <col min="15423" max="15423" width="3.6640625" style="282" customWidth="1"/>
    <col min="15424" max="15434" width="7.6640625" style="282" customWidth="1"/>
    <col min="15435" max="15435" width="8.44140625" style="282" customWidth="1"/>
    <col min="15436" max="15442" width="7.6640625" style="282" customWidth="1"/>
    <col min="15443" max="15616" width="8.6640625" style="282"/>
    <col min="15617" max="15617" width="38.44140625" style="282" customWidth="1"/>
    <col min="15618" max="15618" width="12.6640625" style="282" customWidth="1"/>
    <col min="15619" max="15678" width="7.6640625" style="282" customWidth="1"/>
    <col min="15679" max="15679" width="3.6640625" style="282" customWidth="1"/>
    <col min="15680" max="15690" width="7.6640625" style="282" customWidth="1"/>
    <col min="15691" max="15691" width="8.44140625" style="282" customWidth="1"/>
    <col min="15692" max="15698" width="7.6640625" style="282" customWidth="1"/>
    <col min="15699" max="15872" width="8.6640625" style="282"/>
    <col min="15873" max="15873" width="38.44140625" style="282" customWidth="1"/>
    <col min="15874" max="15874" width="12.6640625" style="282" customWidth="1"/>
    <col min="15875" max="15934" width="7.6640625" style="282" customWidth="1"/>
    <col min="15935" max="15935" width="3.6640625" style="282" customWidth="1"/>
    <col min="15936" max="15946" width="7.6640625" style="282" customWidth="1"/>
    <col min="15947" max="15947" width="8.44140625" style="282" customWidth="1"/>
    <col min="15948" max="15954" width="7.6640625" style="282" customWidth="1"/>
    <col min="15955" max="16128" width="8.6640625" style="282"/>
    <col min="16129" max="16129" width="38.44140625" style="282" customWidth="1"/>
    <col min="16130" max="16130" width="12.6640625" style="282" customWidth="1"/>
    <col min="16131" max="16190" width="7.6640625" style="282" customWidth="1"/>
    <col min="16191" max="16191" width="3.6640625" style="282" customWidth="1"/>
    <col min="16192" max="16202" width="7.6640625" style="282" customWidth="1"/>
    <col min="16203" max="16203" width="8.44140625" style="282" customWidth="1"/>
    <col min="16204" max="16210" width="7.6640625" style="282" customWidth="1"/>
    <col min="16211" max="16384" width="8.6640625" style="282"/>
  </cols>
  <sheetData>
    <row r="1" spans="1:87" ht="17.399999999999999" x14ac:dyDescent="0.3">
      <c r="A1" s="280" t="s">
        <v>132</v>
      </c>
      <c r="B1" s="281"/>
    </row>
    <row r="2" spans="1:87" ht="15.6" x14ac:dyDescent="0.3">
      <c r="A2" s="283" t="s">
        <v>133</v>
      </c>
      <c r="B2" s="284"/>
    </row>
    <row r="3" spans="1:87" ht="14.4" thickBot="1" x14ac:dyDescent="0.3">
      <c r="A3" s="285" t="s">
        <v>134</v>
      </c>
      <c r="B3" s="286"/>
    </row>
    <row r="6" spans="1:87" x14ac:dyDescent="0.25">
      <c r="AW6" s="288" t="s">
        <v>135</v>
      </c>
      <c r="AX6" s="289" t="s">
        <v>135</v>
      </c>
      <c r="AY6" s="289" t="s">
        <v>135</v>
      </c>
      <c r="AZ6" s="289" t="s">
        <v>135</v>
      </c>
      <c r="BA6" s="290" t="s">
        <v>136</v>
      </c>
      <c r="BB6" s="290" t="s">
        <v>136</v>
      </c>
      <c r="BC6" s="290" t="s">
        <v>136</v>
      </c>
      <c r="BD6" s="290" t="s">
        <v>136</v>
      </c>
      <c r="BE6" s="291" t="s">
        <v>137</v>
      </c>
      <c r="BF6" s="291" t="s">
        <v>137</v>
      </c>
      <c r="BG6" s="291" t="s">
        <v>137</v>
      </c>
      <c r="BH6" s="291" t="s">
        <v>137</v>
      </c>
      <c r="BI6" s="292" t="s">
        <v>138</v>
      </c>
      <c r="BJ6" s="292" t="s">
        <v>138</v>
      </c>
      <c r="BK6" s="292" t="s">
        <v>138</v>
      </c>
      <c r="BL6" s="292" t="s">
        <v>138</v>
      </c>
      <c r="BM6" s="293" t="s">
        <v>139</v>
      </c>
      <c r="BN6" s="293" t="s">
        <v>139</v>
      </c>
      <c r="BO6" s="293" t="s">
        <v>139</v>
      </c>
      <c r="BP6" s="293" t="s">
        <v>139</v>
      </c>
      <c r="BQ6" s="294" t="s">
        <v>140</v>
      </c>
      <c r="BR6" s="294" t="s">
        <v>140</v>
      </c>
      <c r="BS6" s="294" t="s">
        <v>140</v>
      </c>
      <c r="BT6" s="294" t="s">
        <v>140</v>
      </c>
      <c r="BU6" s="295" t="s">
        <v>63</v>
      </c>
      <c r="BV6" s="295" t="s">
        <v>63</v>
      </c>
      <c r="BW6" s="295" t="s">
        <v>63</v>
      </c>
      <c r="BX6" s="295" t="s">
        <v>63</v>
      </c>
      <c r="BY6" s="296" t="s">
        <v>141</v>
      </c>
      <c r="BZ6" s="296" t="s">
        <v>141</v>
      </c>
      <c r="CA6" s="296" t="s">
        <v>142</v>
      </c>
      <c r="CB6" s="296" t="s">
        <v>141</v>
      </c>
    </row>
    <row r="7" spans="1:87" s="287" customFormat="1" x14ac:dyDescent="0.25">
      <c r="B7" s="287" t="s">
        <v>143</v>
      </c>
      <c r="C7" s="297" t="s">
        <v>144</v>
      </c>
      <c r="D7" s="297" t="s">
        <v>145</v>
      </c>
      <c r="E7" s="297" t="s">
        <v>146</v>
      </c>
      <c r="F7" s="297" t="s">
        <v>147</v>
      </c>
      <c r="G7" s="297" t="s">
        <v>148</v>
      </c>
      <c r="H7" s="297" t="s">
        <v>149</v>
      </c>
      <c r="I7" s="297" t="s">
        <v>150</v>
      </c>
      <c r="J7" s="297" t="s">
        <v>151</v>
      </c>
      <c r="K7" s="297" t="s">
        <v>152</v>
      </c>
      <c r="L7" s="297" t="s">
        <v>153</v>
      </c>
      <c r="M7" s="297" t="s">
        <v>154</v>
      </c>
      <c r="N7" s="297" t="s">
        <v>155</v>
      </c>
      <c r="O7" s="297" t="s">
        <v>156</v>
      </c>
      <c r="P7" s="297" t="s">
        <v>157</v>
      </c>
      <c r="Q7" s="297" t="s">
        <v>158</v>
      </c>
      <c r="R7" s="297" t="s">
        <v>159</v>
      </c>
      <c r="S7" s="297" t="s">
        <v>160</v>
      </c>
      <c r="T7" s="297" t="s">
        <v>161</v>
      </c>
      <c r="U7" s="297" t="s">
        <v>162</v>
      </c>
      <c r="V7" s="297" t="s">
        <v>163</v>
      </c>
      <c r="W7" s="297" t="s">
        <v>164</v>
      </c>
      <c r="X7" s="297" t="s">
        <v>165</v>
      </c>
      <c r="Y7" s="297" t="s">
        <v>166</v>
      </c>
      <c r="Z7" s="297" t="s">
        <v>167</v>
      </c>
      <c r="AA7" s="297" t="s">
        <v>168</v>
      </c>
      <c r="AB7" s="297" t="s">
        <v>169</v>
      </c>
      <c r="AC7" s="297" t="s">
        <v>170</v>
      </c>
      <c r="AD7" s="297" t="s">
        <v>171</v>
      </c>
      <c r="AE7" s="297" t="s">
        <v>172</v>
      </c>
      <c r="AF7" s="297" t="s">
        <v>173</v>
      </c>
      <c r="AG7" s="297" t="s">
        <v>174</v>
      </c>
      <c r="AH7" s="297" t="s">
        <v>175</v>
      </c>
      <c r="AI7" s="297" t="s">
        <v>176</v>
      </c>
      <c r="AJ7" s="297" t="s">
        <v>177</v>
      </c>
      <c r="AK7" s="297" t="s">
        <v>178</v>
      </c>
      <c r="AL7" s="297" t="s">
        <v>179</v>
      </c>
      <c r="AM7" s="297" t="s">
        <v>180</v>
      </c>
      <c r="AN7" s="297" t="s">
        <v>181</v>
      </c>
      <c r="AO7" s="297" t="s">
        <v>182</v>
      </c>
      <c r="AP7" s="297" t="s">
        <v>183</v>
      </c>
      <c r="AQ7" s="297" t="s">
        <v>184</v>
      </c>
      <c r="AR7" s="297" t="s">
        <v>185</v>
      </c>
      <c r="AS7" s="297" t="s">
        <v>186</v>
      </c>
      <c r="AT7" s="297" t="s">
        <v>187</v>
      </c>
      <c r="AU7" s="287" t="s">
        <v>188</v>
      </c>
      <c r="AV7" s="287" t="s">
        <v>189</v>
      </c>
      <c r="AW7" s="287" t="s">
        <v>190</v>
      </c>
      <c r="AX7" s="287" t="s">
        <v>191</v>
      </c>
      <c r="AY7" s="287" t="s">
        <v>192</v>
      </c>
      <c r="AZ7" s="287" t="s">
        <v>193</v>
      </c>
      <c r="BA7" s="287" t="s">
        <v>194</v>
      </c>
      <c r="BB7" s="287" t="s">
        <v>195</v>
      </c>
      <c r="BC7" s="287" t="s">
        <v>196</v>
      </c>
      <c r="BD7" s="287" t="s">
        <v>197</v>
      </c>
      <c r="BE7" s="287" t="s">
        <v>198</v>
      </c>
      <c r="BF7" s="287" t="s">
        <v>199</v>
      </c>
      <c r="BG7" s="287" t="s">
        <v>200</v>
      </c>
      <c r="BH7" s="287" t="s">
        <v>201</v>
      </c>
      <c r="BI7" s="287" t="s">
        <v>202</v>
      </c>
      <c r="BJ7" s="287" t="s">
        <v>203</v>
      </c>
      <c r="BK7" s="287" t="s">
        <v>204</v>
      </c>
      <c r="BL7" s="287" t="s">
        <v>205</v>
      </c>
      <c r="BM7" s="287" t="s">
        <v>206</v>
      </c>
      <c r="BN7" s="287" t="s">
        <v>207</v>
      </c>
      <c r="BO7" s="287" t="s">
        <v>208</v>
      </c>
      <c r="BP7" s="287" t="s">
        <v>209</v>
      </c>
      <c r="BQ7" s="287" t="s">
        <v>210</v>
      </c>
      <c r="BR7" s="287" t="s">
        <v>211</v>
      </c>
      <c r="BS7" s="287" t="s">
        <v>212</v>
      </c>
      <c r="BT7" s="287" t="s">
        <v>213</v>
      </c>
      <c r="BU7" s="287" t="s">
        <v>214</v>
      </c>
      <c r="BV7" s="287" t="s">
        <v>215</v>
      </c>
      <c r="BW7" s="287" t="s">
        <v>216</v>
      </c>
      <c r="BX7" s="287" t="s">
        <v>217</v>
      </c>
      <c r="BY7" s="287" t="s">
        <v>218</v>
      </c>
      <c r="BZ7" s="287" t="s">
        <v>219</v>
      </c>
      <c r="CA7" s="287" t="s">
        <v>220</v>
      </c>
      <c r="CB7" s="287" t="s">
        <v>221</v>
      </c>
      <c r="CC7" s="287" t="s">
        <v>222</v>
      </c>
      <c r="CD7" s="287" t="s">
        <v>223</v>
      </c>
      <c r="CE7" s="287" t="s">
        <v>224</v>
      </c>
      <c r="CF7" s="287" t="s">
        <v>225</v>
      </c>
      <c r="CG7" s="287" t="s">
        <v>226</v>
      </c>
      <c r="CH7" s="287" t="s">
        <v>227</v>
      </c>
      <c r="CI7" s="287" t="s">
        <v>228</v>
      </c>
    </row>
    <row r="8" spans="1:87" x14ac:dyDescent="0.25">
      <c r="A8" s="287" t="s">
        <v>229</v>
      </c>
      <c r="B8" s="287" t="s">
        <v>230</v>
      </c>
      <c r="C8" s="298">
        <v>2.0350000000000001</v>
      </c>
      <c r="D8" s="298">
        <v>2.06</v>
      </c>
      <c r="E8" s="298">
        <v>2.0649999999999999</v>
      </c>
      <c r="F8" s="298">
        <v>2.0870000000000002</v>
      </c>
      <c r="G8" s="298">
        <v>2.1040000000000001</v>
      </c>
      <c r="H8" s="298">
        <v>2.1150000000000002</v>
      </c>
      <c r="I8" s="298">
        <v>2.1509999999999998</v>
      </c>
      <c r="J8" s="298">
        <v>2.17</v>
      </c>
      <c r="K8" s="298">
        <v>2.1869999999999998</v>
      </c>
      <c r="L8" s="298">
        <v>2.2130000000000001</v>
      </c>
      <c r="M8" s="298">
        <v>2.2349999999999999</v>
      </c>
      <c r="N8" s="298">
        <v>2.2200000000000002</v>
      </c>
      <c r="O8" s="298">
        <v>2.2320000000000002</v>
      </c>
      <c r="P8" s="298">
        <v>2.258</v>
      </c>
      <c r="Q8" s="298">
        <v>2.2759999999999998</v>
      </c>
      <c r="R8" s="298">
        <v>2.302</v>
      </c>
      <c r="S8" s="298">
        <v>2.319</v>
      </c>
      <c r="T8" s="298">
        <v>2.363</v>
      </c>
      <c r="U8" s="298">
        <v>2.4039999999999999</v>
      </c>
      <c r="V8" s="298">
        <v>2.351</v>
      </c>
      <c r="W8" s="298">
        <v>2.34</v>
      </c>
      <c r="X8" s="298">
        <v>2.3460000000000001</v>
      </c>
      <c r="Y8" s="298">
        <v>2.3660000000000001</v>
      </c>
      <c r="Z8" s="298">
        <v>2.3809999999999998</v>
      </c>
      <c r="AA8" s="298">
        <v>2.379</v>
      </c>
      <c r="AB8" s="298">
        <v>2.383</v>
      </c>
      <c r="AC8" s="298">
        <v>2.3980000000000001</v>
      </c>
      <c r="AD8" s="298">
        <v>2.4220000000000002</v>
      </c>
      <c r="AE8" s="298">
        <v>2.4319999999999999</v>
      </c>
      <c r="AF8" s="298">
        <v>2.4769999999999999</v>
      </c>
      <c r="AG8" s="298">
        <v>2.4889999999999999</v>
      </c>
      <c r="AH8" s="298">
        <v>2.4969999999999999</v>
      </c>
      <c r="AI8" s="298">
        <v>2.5129999999999999</v>
      </c>
      <c r="AJ8" s="298">
        <v>2.5190000000000001</v>
      </c>
      <c r="AK8" s="298">
        <v>2.5299999999999998</v>
      </c>
      <c r="AL8" s="298">
        <v>2.5499999999999998</v>
      </c>
      <c r="AM8" s="298">
        <v>2.5569999999999999</v>
      </c>
      <c r="AN8" s="298">
        <v>2.5550000000000002</v>
      </c>
      <c r="AO8" s="298">
        <v>2.5739999999999998</v>
      </c>
      <c r="AP8" s="298">
        <v>2.5880000000000001</v>
      </c>
      <c r="AQ8" s="298">
        <v>2.597</v>
      </c>
      <c r="AR8" s="298">
        <v>2.6080000000000001</v>
      </c>
      <c r="AS8" s="298">
        <v>2.6139999999999999</v>
      </c>
      <c r="AT8" s="298">
        <v>2.617</v>
      </c>
      <c r="AU8" s="282">
        <v>2.6120000000000001</v>
      </c>
      <c r="AV8" s="282">
        <v>2.6230000000000002</v>
      </c>
      <c r="AW8" s="282">
        <v>2.6190000000000002</v>
      </c>
      <c r="AX8" s="282">
        <v>2.6259999999999999</v>
      </c>
      <c r="AY8" s="282">
        <v>2.6190000000000002</v>
      </c>
      <c r="AZ8" s="282">
        <v>2.6419999999999999</v>
      </c>
      <c r="BA8" s="282">
        <v>2.6619999999999999</v>
      </c>
      <c r="BB8" s="282">
        <v>2.677</v>
      </c>
      <c r="BC8" s="282">
        <v>2.6909999999999998</v>
      </c>
      <c r="BD8" s="282">
        <v>2.6949999999999998</v>
      </c>
      <c r="BE8" s="282">
        <v>2.7069999999999999</v>
      </c>
      <c r="BF8" s="282">
        <v>2.7210000000000001</v>
      </c>
      <c r="BG8" s="282">
        <v>2.7570000000000001</v>
      </c>
      <c r="BH8" s="282">
        <v>2.77</v>
      </c>
      <c r="BI8" s="282">
        <v>2.7759999999999998</v>
      </c>
      <c r="BJ8" s="282">
        <v>2.7890000000000001</v>
      </c>
      <c r="BK8" s="282">
        <v>2.802</v>
      </c>
      <c r="BL8" s="282">
        <v>2.8149999999999999</v>
      </c>
      <c r="BM8" s="282">
        <v>2.8279999999999998</v>
      </c>
      <c r="BN8" s="282">
        <v>2.8439999999999999</v>
      </c>
      <c r="BO8" s="282">
        <v>2.8610000000000002</v>
      </c>
      <c r="BP8" s="282">
        <v>2.8660000000000001</v>
      </c>
      <c r="BQ8" s="282">
        <v>2.9039999999999999</v>
      </c>
      <c r="BR8" s="282">
        <v>2.92</v>
      </c>
      <c r="BS8" s="282">
        <v>2.944</v>
      </c>
      <c r="BT8" s="282">
        <v>2.964</v>
      </c>
      <c r="BU8" s="282">
        <v>2.9849999999999999</v>
      </c>
      <c r="BV8" s="282">
        <v>3.0049999999999999</v>
      </c>
      <c r="BW8" s="282">
        <v>3.0219999999999998</v>
      </c>
      <c r="BX8" s="282">
        <v>3.0379999999999998</v>
      </c>
      <c r="BY8" s="282">
        <v>3.052</v>
      </c>
      <c r="BZ8" s="282">
        <v>3.069</v>
      </c>
      <c r="CA8" s="282">
        <v>3.081</v>
      </c>
      <c r="CB8" s="282">
        <v>3.0939999999999999</v>
      </c>
      <c r="CC8" s="282">
        <v>3.1080000000000001</v>
      </c>
      <c r="CD8" s="282">
        <v>3.1230000000000002</v>
      </c>
      <c r="CE8" s="282">
        <v>3.1379999999999999</v>
      </c>
      <c r="CF8" s="282">
        <v>3.1539999999999999</v>
      </c>
      <c r="CG8" s="282">
        <v>3.1709999999999998</v>
      </c>
      <c r="CH8" s="282">
        <v>3.1880000000000002</v>
      </c>
    </row>
    <row r="9" spans="1:87" x14ac:dyDescent="0.25">
      <c r="A9" s="287" t="s">
        <v>231</v>
      </c>
      <c r="B9" s="287" t="s">
        <v>232</v>
      </c>
      <c r="C9" s="298">
        <v>2.0350000000000001</v>
      </c>
      <c r="D9" s="298">
        <v>2.06</v>
      </c>
      <c r="E9" s="298">
        <v>2.0649999999999999</v>
      </c>
      <c r="F9" s="298">
        <v>2.0870000000000002</v>
      </c>
      <c r="G9" s="298">
        <v>2.1040000000000001</v>
      </c>
      <c r="H9" s="298">
        <v>2.1150000000000002</v>
      </c>
      <c r="I9" s="298">
        <v>2.1509999999999998</v>
      </c>
      <c r="J9" s="298">
        <v>2.17</v>
      </c>
      <c r="K9" s="298">
        <v>2.1869999999999998</v>
      </c>
      <c r="L9" s="298">
        <v>2.2130000000000001</v>
      </c>
      <c r="M9" s="298">
        <v>2.2349999999999999</v>
      </c>
      <c r="N9" s="298">
        <v>2.2200000000000002</v>
      </c>
      <c r="O9" s="298">
        <v>2.2320000000000002</v>
      </c>
      <c r="P9" s="298">
        <v>2.258</v>
      </c>
      <c r="Q9" s="298">
        <v>2.2759999999999998</v>
      </c>
      <c r="R9" s="298">
        <v>2.302</v>
      </c>
      <c r="S9" s="298">
        <v>2.319</v>
      </c>
      <c r="T9" s="298">
        <v>2.363</v>
      </c>
      <c r="U9" s="298">
        <v>2.4039999999999999</v>
      </c>
      <c r="V9" s="298">
        <v>2.351</v>
      </c>
      <c r="W9" s="298">
        <v>2.34</v>
      </c>
      <c r="X9" s="298">
        <v>2.3460000000000001</v>
      </c>
      <c r="Y9" s="298">
        <v>2.3660000000000001</v>
      </c>
      <c r="Z9" s="298">
        <v>2.3809999999999998</v>
      </c>
      <c r="AA9" s="298">
        <v>2.379</v>
      </c>
      <c r="AB9" s="298">
        <v>2.383</v>
      </c>
      <c r="AC9" s="298">
        <v>2.3980000000000001</v>
      </c>
      <c r="AD9" s="298">
        <v>2.4220000000000002</v>
      </c>
      <c r="AE9" s="298">
        <v>2.4319999999999999</v>
      </c>
      <c r="AF9" s="298">
        <v>2.4769999999999999</v>
      </c>
      <c r="AG9" s="298">
        <v>2.4889999999999999</v>
      </c>
      <c r="AH9" s="298">
        <v>2.4969999999999999</v>
      </c>
      <c r="AI9" s="298">
        <v>2.5129999999999999</v>
      </c>
      <c r="AJ9" s="298">
        <v>2.5190000000000001</v>
      </c>
      <c r="AK9" s="298">
        <v>2.5299999999999998</v>
      </c>
      <c r="AL9" s="298">
        <v>2.5499999999999998</v>
      </c>
      <c r="AM9" s="298">
        <v>2.5569999999999999</v>
      </c>
      <c r="AN9" s="298">
        <v>2.5550000000000002</v>
      </c>
      <c r="AO9" s="298">
        <v>2.5739999999999998</v>
      </c>
      <c r="AP9" s="298">
        <v>2.5880000000000001</v>
      </c>
      <c r="AQ9" s="298">
        <v>2.597</v>
      </c>
      <c r="AR9" s="298">
        <v>2.6080000000000001</v>
      </c>
      <c r="AS9" s="298">
        <v>2.6139999999999999</v>
      </c>
      <c r="AT9" s="298">
        <v>2.617</v>
      </c>
      <c r="AU9" s="282">
        <v>2.6120000000000001</v>
      </c>
      <c r="AV9" s="282">
        <v>2.6230000000000002</v>
      </c>
      <c r="AW9" s="282">
        <v>2.6190000000000002</v>
      </c>
      <c r="AX9" s="282">
        <v>2.6259999999999999</v>
      </c>
      <c r="AY9" s="282">
        <v>2.6190000000000002</v>
      </c>
      <c r="AZ9" s="282">
        <v>2.6419999999999999</v>
      </c>
      <c r="BA9" s="282">
        <v>2.6619999999999999</v>
      </c>
      <c r="BB9" s="282">
        <v>2.677</v>
      </c>
      <c r="BC9" s="282">
        <v>2.6909999999999998</v>
      </c>
      <c r="BD9" s="282">
        <v>2.6949999999999998</v>
      </c>
      <c r="BE9" s="282">
        <v>2.7069999999999999</v>
      </c>
      <c r="BF9" s="282">
        <v>2.7210000000000001</v>
      </c>
      <c r="BG9" s="282">
        <v>2.7570000000000001</v>
      </c>
      <c r="BH9" s="282">
        <v>2.77</v>
      </c>
      <c r="BI9" s="282">
        <v>2.7759999999999998</v>
      </c>
      <c r="BJ9" s="282">
        <v>2.7890000000000001</v>
      </c>
      <c r="BK9" s="282">
        <v>2.802</v>
      </c>
      <c r="BL9" s="282">
        <v>2.8149999999999999</v>
      </c>
      <c r="BM9" s="282">
        <v>2.8279999999999998</v>
      </c>
      <c r="BN9" s="282">
        <v>2.8439999999999999</v>
      </c>
      <c r="BO9" s="282">
        <v>2.8610000000000002</v>
      </c>
      <c r="BP9" s="282">
        <v>2.8660000000000001</v>
      </c>
      <c r="BQ9" s="282">
        <v>2.9039999999999999</v>
      </c>
      <c r="BR9" s="282">
        <v>2.9180000000000001</v>
      </c>
      <c r="BS9" s="282">
        <v>2.94</v>
      </c>
      <c r="BT9" s="282">
        <v>2.956</v>
      </c>
      <c r="BU9" s="282">
        <v>2.9729999999999999</v>
      </c>
      <c r="BV9" s="282">
        <v>2.9889999999999999</v>
      </c>
      <c r="BW9" s="282">
        <v>3.0009999999999999</v>
      </c>
      <c r="BX9" s="282">
        <v>3.0129999999999999</v>
      </c>
      <c r="BY9" s="282">
        <v>3.0219999999999998</v>
      </c>
      <c r="BZ9" s="282">
        <v>3.0329999999999999</v>
      </c>
      <c r="CA9" s="282">
        <v>3.04</v>
      </c>
      <c r="CB9" s="282">
        <v>3.0489999999999999</v>
      </c>
      <c r="CC9" s="282">
        <v>3.0590000000000002</v>
      </c>
      <c r="CD9" s="282">
        <v>3.0710000000000002</v>
      </c>
      <c r="CE9" s="282">
        <v>3.0819999999999999</v>
      </c>
      <c r="CF9" s="282">
        <v>3.0950000000000002</v>
      </c>
      <c r="CG9" s="282">
        <v>3.1080000000000001</v>
      </c>
      <c r="CH9" s="282">
        <v>3.121</v>
      </c>
    </row>
    <row r="10" spans="1:87" x14ac:dyDescent="0.25">
      <c r="A10" s="287" t="s">
        <v>233</v>
      </c>
      <c r="B10" s="287" t="s">
        <v>234</v>
      </c>
      <c r="C10" s="298">
        <v>2.0350000000000001</v>
      </c>
      <c r="D10" s="298">
        <v>2.06</v>
      </c>
      <c r="E10" s="298">
        <v>2.0649999999999999</v>
      </c>
      <c r="F10" s="298">
        <v>2.0870000000000002</v>
      </c>
      <c r="G10" s="298">
        <v>2.1040000000000001</v>
      </c>
      <c r="H10" s="298">
        <v>2.1150000000000002</v>
      </c>
      <c r="I10" s="298">
        <v>2.1509999999999998</v>
      </c>
      <c r="J10" s="298">
        <v>2.17</v>
      </c>
      <c r="K10" s="298">
        <v>2.1869999999999998</v>
      </c>
      <c r="L10" s="298">
        <v>2.2130000000000001</v>
      </c>
      <c r="M10" s="298">
        <v>2.2349999999999999</v>
      </c>
      <c r="N10" s="298">
        <v>2.2200000000000002</v>
      </c>
      <c r="O10" s="298">
        <v>2.2320000000000002</v>
      </c>
      <c r="P10" s="298">
        <v>2.258</v>
      </c>
      <c r="Q10" s="298">
        <v>2.2759999999999998</v>
      </c>
      <c r="R10" s="298">
        <v>2.302</v>
      </c>
      <c r="S10" s="298">
        <v>2.319</v>
      </c>
      <c r="T10" s="298">
        <v>2.363</v>
      </c>
      <c r="U10" s="298">
        <v>2.4039999999999999</v>
      </c>
      <c r="V10" s="298">
        <v>2.351</v>
      </c>
      <c r="W10" s="298">
        <v>2.34</v>
      </c>
      <c r="X10" s="298">
        <v>2.3460000000000001</v>
      </c>
      <c r="Y10" s="298">
        <v>2.3660000000000001</v>
      </c>
      <c r="Z10" s="298">
        <v>2.3809999999999998</v>
      </c>
      <c r="AA10" s="298">
        <v>2.379</v>
      </c>
      <c r="AB10" s="298">
        <v>2.383</v>
      </c>
      <c r="AC10" s="298">
        <v>2.3980000000000001</v>
      </c>
      <c r="AD10" s="298">
        <v>2.4220000000000002</v>
      </c>
      <c r="AE10" s="298">
        <v>2.4319999999999999</v>
      </c>
      <c r="AF10" s="298">
        <v>2.4769999999999999</v>
      </c>
      <c r="AG10" s="298">
        <v>2.4889999999999999</v>
      </c>
      <c r="AH10" s="298">
        <v>2.4969999999999999</v>
      </c>
      <c r="AI10" s="298">
        <v>2.5129999999999999</v>
      </c>
      <c r="AJ10" s="298">
        <v>2.5190000000000001</v>
      </c>
      <c r="AK10" s="298">
        <v>2.5299999999999998</v>
      </c>
      <c r="AL10" s="298">
        <v>2.5499999999999998</v>
      </c>
      <c r="AM10" s="298">
        <v>2.5569999999999999</v>
      </c>
      <c r="AN10" s="298">
        <v>2.5550000000000002</v>
      </c>
      <c r="AO10" s="298">
        <v>2.5739999999999998</v>
      </c>
      <c r="AP10" s="298">
        <v>2.5880000000000001</v>
      </c>
      <c r="AQ10" s="298">
        <v>2.597</v>
      </c>
      <c r="AR10" s="298">
        <v>2.6080000000000001</v>
      </c>
      <c r="AS10" s="298">
        <v>2.6139999999999999</v>
      </c>
      <c r="AT10" s="298">
        <v>2.617</v>
      </c>
      <c r="AU10" s="282">
        <v>2.6120000000000001</v>
      </c>
      <c r="AV10" s="282">
        <v>2.6230000000000002</v>
      </c>
      <c r="AW10" s="282">
        <v>2.6190000000000002</v>
      </c>
      <c r="AX10" s="282">
        <v>2.6259999999999999</v>
      </c>
      <c r="AY10" s="282">
        <v>2.6190000000000002</v>
      </c>
      <c r="AZ10" s="282">
        <v>2.6419999999999999</v>
      </c>
      <c r="BA10" s="282">
        <v>2.6619999999999999</v>
      </c>
      <c r="BB10" s="282">
        <v>2.677</v>
      </c>
      <c r="BC10" s="282">
        <v>2.6909999999999998</v>
      </c>
      <c r="BD10" s="282">
        <v>2.6949999999999998</v>
      </c>
      <c r="BE10" s="282">
        <v>2.7069999999999999</v>
      </c>
      <c r="BF10" s="282">
        <v>2.7210000000000001</v>
      </c>
      <c r="BG10" s="282">
        <v>2.7570000000000001</v>
      </c>
      <c r="BH10" s="282">
        <v>2.77</v>
      </c>
      <c r="BI10" s="282">
        <v>2.7759999999999998</v>
      </c>
      <c r="BJ10" s="282">
        <v>2.7890000000000001</v>
      </c>
      <c r="BK10" s="282">
        <v>2.802</v>
      </c>
      <c r="BL10" s="282">
        <v>2.8149999999999999</v>
      </c>
      <c r="BM10" s="282">
        <v>2.8279999999999998</v>
      </c>
      <c r="BN10" s="282">
        <v>2.8439999999999999</v>
      </c>
      <c r="BO10" s="282">
        <v>2.8610000000000002</v>
      </c>
      <c r="BP10" s="282">
        <v>2.8660000000000001</v>
      </c>
      <c r="BQ10" s="282">
        <v>2.9039999999999999</v>
      </c>
      <c r="BR10" s="282">
        <v>2.923</v>
      </c>
      <c r="BS10" s="282">
        <v>2.95</v>
      </c>
      <c r="BT10" s="282">
        <v>2.9729999999999999</v>
      </c>
      <c r="BU10" s="282">
        <v>2.9990000000000001</v>
      </c>
      <c r="BV10" s="282">
        <v>3.0249999999999999</v>
      </c>
      <c r="BW10" s="282">
        <v>3.0470000000000002</v>
      </c>
      <c r="BX10" s="282">
        <v>3.069</v>
      </c>
      <c r="BY10" s="282">
        <v>3.09</v>
      </c>
      <c r="BZ10" s="282">
        <v>3.113</v>
      </c>
      <c r="CA10" s="282">
        <v>3.133</v>
      </c>
      <c r="CB10" s="282">
        <v>3.1539999999999999</v>
      </c>
      <c r="CC10" s="282">
        <v>3.1760000000000002</v>
      </c>
      <c r="CD10" s="282">
        <v>3.198</v>
      </c>
      <c r="CE10" s="282">
        <v>3.22</v>
      </c>
      <c r="CF10" s="282">
        <v>3.2440000000000002</v>
      </c>
      <c r="CG10" s="282">
        <v>3.2690000000000001</v>
      </c>
      <c r="CH10" s="282">
        <v>3.2949999999999999</v>
      </c>
    </row>
    <row r="14" spans="1:87" x14ac:dyDescent="0.25"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</row>
    <row r="15" spans="1:87" x14ac:dyDescent="0.25"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BP15" s="299" t="s">
        <v>235</v>
      </c>
      <c r="BQ15" s="300"/>
      <c r="BR15" s="300"/>
      <c r="BS15" s="301" t="s">
        <v>236</v>
      </c>
      <c r="BT15" s="302"/>
      <c r="BU15" s="302"/>
      <c r="BV15" s="302"/>
      <c r="BW15" s="302"/>
      <c r="BX15" s="302"/>
      <c r="BY15" s="300"/>
      <c r="BZ15" s="300"/>
      <c r="CA15" s="300"/>
    </row>
    <row r="16" spans="1:87" x14ac:dyDescent="0.25"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BP16" s="303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5"/>
    </row>
    <row r="17" spans="3:79" x14ac:dyDescent="0.25"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BP17" s="307"/>
      <c r="BQ17" s="308" t="s">
        <v>237</v>
      </c>
      <c r="BR17" s="300" t="s">
        <v>238</v>
      </c>
      <c r="BS17" s="300"/>
      <c r="BT17" s="300"/>
      <c r="BU17" s="300"/>
      <c r="BV17" s="300"/>
      <c r="BW17" s="300"/>
      <c r="BX17" s="300"/>
      <c r="BY17" s="300"/>
      <c r="BZ17" s="300"/>
      <c r="CA17" s="309"/>
    </row>
    <row r="18" spans="3:79" x14ac:dyDescent="0.25">
      <c r="BP18" s="307"/>
      <c r="BQ18" s="300"/>
      <c r="BR18" s="310" t="str">
        <f>BT7</f>
        <v>2021Q2</v>
      </c>
      <c r="BS18" s="300"/>
      <c r="BT18" s="300"/>
      <c r="BU18" s="300"/>
      <c r="BV18" s="300"/>
      <c r="BW18" s="300"/>
      <c r="BX18" s="300"/>
      <c r="BY18" s="300"/>
      <c r="BZ18" s="300"/>
      <c r="CA18" s="311" t="s">
        <v>239</v>
      </c>
    </row>
    <row r="19" spans="3:79" x14ac:dyDescent="0.25">
      <c r="BP19" s="307"/>
      <c r="BQ19" s="300"/>
      <c r="BR19" s="312">
        <f>BT9</f>
        <v>2.956</v>
      </c>
      <c r="BS19" s="300"/>
      <c r="BT19" s="300"/>
      <c r="BU19" s="300"/>
      <c r="BV19" s="300"/>
      <c r="BW19" s="300"/>
      <c r="BX19" s="300"/>
      <c r="BY19" s="300"/>
      <c r="BZ19" s="300"/>
      <c r="CA19" s="313">
        <f>BR19</f>
        <v>2.956</v>
      </c>
    </row>
    <row r="20" spans="3:79" x14ac:dyDescent="0.25">
      <c r="BP20" s="307"/>
      <c r="BQ20" s="300"/>
      <c r="BR20" s="300"/>
      <c r="BS20" s="300"/>
      <c r="BT20" s="300"/>
      <c r="BU20" s="300"/>
      <c r="BV20" s="300"/>
      <c r="BW20" s="300"/>
      <c r="BX20" s="300"/>
      <c r="BY20" s="300"/>
      <c r="BZ20" s="300"/>
      <c r="CA20" s="314"/>
    </row>
    <row r="21" spans="3:79" x14ac:dyDescent="0.25">
      <c r="BP21" s="307"/>
      <c r="BQ21" s="308" t="s">
        <v>240</v>
      </c>
      <c r="BR21" s="300" t="s">
        <v>241</v>
      </c>
      <c r="BS21" s="300"/>
      <c r="BT21" s="300"/>
      <c r="BU21" s="300"/>
      <c r="BV21" s="300"/>
      <c r="BW21" s="300"/>
      <c r="BX21" s="300"/>
      <c r="BY21" s="300"/>
      <c r="BZ21" s="300"/>
      <c r="CA21" s="314"/>
    </row>
    <row r="22" spans="3:79" x14ac:dyDescent="0.25">
      <c r="BP22" s="307"/>
      <c r="BQ22" s="300"/>
      <c r="BR22" s="310" t="str">
        <f>BU7</f>
        <v>2021Q3</v>
      </c>
      <c r="BS22" s="310"/>
      <c r="BT22" s="310"/>
      <c r="BU22" s="310"/>
      <c r="BV22" s="310"/>
      <c r="BW22" s="310"/>
      <c r="BX22" s="310"/>
      <c r="BY22" s="310"/>
      <c r="BZ22" s="300"/>
      <c r="CA22" s="314"/>
    </row>
    <row r="23" spans="3:79" x14ac:dyDescent="0.25">
      <c r="BP23" s="307"/>
      <c r="BQ23" s="300"/>
      <c r="BR23" s="312">
        <v>2.9729999999999999</v>
      </c>
      <c r="BS23" s="312">
        <v>2.9889999999999999</v>
      </c>
      <c r="BT23" s="312">
        <v>3.0009999999999999</v>
      </c>
      <c r="BU23" s="312">
        <v>3.0129999999999999</v>
      </c>
      <c r="BV23" s="312">
        <v>3.0219999999999998</v>
      </c>
      <c r="BW23" s="312">
        <v>3.0329999999999999</v>
      </c>
      <c r="BX23" s="312">
        <v>3.04</v>
      </c>
      <c r="BY23" s="312">
        <v>3.0489999999999999</v>
      </c>
      <c r="BZ23" s="300"/>
      <c r="CA23" s="313">
        <f>AVERAGE(BR23:BY23)</f>
        <v>3.0149999999999997</v>
      </c>
    </row>
    <row r="24" spans="3:79" x14ac:dyDescent="0.25">
      <c r="BP24" s="307"/>
      <c r="BQ24" s="300"/>
      <c r="BR24" s="300"/>
      <c r="BS24" s="300"/>
      <c r="BT24" s="300"/>
      <c r="BU24" s="300"/>
      <c r="BV24" s="300"/>
      <c r="BW24" s="300"/>
      <c r="BX24" s="300"/>
      <c r="BY24" s="300"/>
      <c r="BZ24" s="300"/>
      <c r="CA24" s="314"/>
    </row>
    <row r="25" spans="3:79" x14ac:dyDescent="0.25">
      <c r="BP25" s="307"/>
      <c r="BQ25" s="300"/>
      <c r="BR25" s="300"/>
      <c r="BS25" s="300"/>
      <c r="BT25" s="300"/>
      <c r="BU25" s="300"/>
      <c r="BV25" s="300"/>
      <c r="BW25" s="300"/>
      <c r="BX25" s="300"/>
      <c r="BY25" s="300"/>
      <c r="BZ25" s="315" t="s">
        <v>242</v>
      </c>
      <c r="CA25" s="316">
        <f>(CA23-CA19)/CA19</f>
        <v>1.9959404600811814E-2</v>
      </c>
    </row>
    <row r="26" spans="3:79" x14ac:dyDescent="0.25">
      <c r="BP26" s="317"/>
      <c r="BQ26" s="318"/>
      <c r="BR26" s="318"/>
      <c r="BS26" s="318"/>
      <c r="BT26" s="318"/>
      <c r="BU26" s="318"/>
      <c r="BV26" s="318"/>
      <c r="BW26" s="318"/>
      <c r="BX26" s="318"/>
      <c r="BY26" s="318"/>
      <c r="BZ26" s="318"/>
      <c r="CA26" s="319"/>
    </row>
    <row r="27" spans="3:79" x14ac:dyDescent="0.25">
      <c r="BP27" s="300"/>
      <c r="BQ27" s="300"/>
      <c r="BR27" s="300"/>
      <c r="BS27" s="300"/>
      <c r="BT27" s="300"/>
      <c r="BU27" s="300"/>
      <c r="BV27" s="300"/>
      <c r="BW27" s="300"/>
      <c r="BX27" s="300"/>
      <c r="BY27" s="300"/>
      <c r="BZ27" s="300"/>
      <c r="CA27" s="300"/>
    </row>
    <row r="28" spans="3:79" x14ac:dyDescent="0.25">
      <c r="BP28" s="300"/>
      <c r="BQ28" s="300"/>
      <c r="BR28" s="300"/>
      <c r="BS28" s="300"/>
      <c r="BT28" s="300"/>
      <c r="BU28" s="300"/>
      <c r="BV28" s="300"/>
      <c r="BW28" s="300"/>
      <c r="BX28" s="300"/>
      <c r="BY28" s="300"/>
      <c r="BZ28" s="300"/>
      <c r="CA28" s="300"/>
    </row>
    <row r="36" spans="64:64" x14ac:dyDescent="0.25">
      <c r="BL36" s="282" t="s">
        <v>243</v>
      </c>
    </row>
  </sheetData>
  <pageMargins left="0.25" right="0.25" top="1" bottom="1" header="0.5" footer="0.5"/>
  <pageSetup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9"/>
  <sheetViews>
    <sheetView zoomScale="80" zoomScaleNormal="80" workbookViewId="0">
      <selection activeCell="S23" sqref="S23"/>
    </sheetView>
  </sheetViews>
  <sheetFormatPr defaultColWidth="9.109375" defaultRowHeight="15.6" x14ac:dyDescent="0.3"/>
  <cols>
    <col min="1" max="1" width="2" style="39" customWidth="1"/>
    <col min="2" max="2" width="1.33203125" style="39" hidden="1" customWidth="1"/>
    <col min="3" max="3" width="27" style="39" hidden="1" customWidth="1"/>
    <col min="4" max="4" width="13.44140625" style="39" hidden="1" customWidth="1"/>
    <col min="5" max="5" width="12.6640625" style="39" hidden="1" customWidth="1"/>
    <col min="6" max="6" width="13.6640625" style="39" hidden="1" customWidth="1"/>
    <col min="7" max="7" width="1.6640625" style="39" hidden="1" customWidth="1"/>
    <col min="8" max="8" width="3.33203125" style="155" hidden="1" customWidth="1"/>
    <col min="9" max="9" width="27" style="39" customWidth="1"/>
    <col min="10" max="10" width="10.109375" style="39" customWidth="1"/>
    <col min="11" max="11" width="10.44140625" style="39" customWidth="1"/>
    <col min="12" max="12" width="14.6640625" style="39" customWidth="1"/>
    <col min="13" max="13" width="3.6640625" style="39" customWidth="1"/>
    <col min="14" max="14" width="14.44140625" style="39" customWidth="1"/>
    <col min="15" max="15" width="27" style="39" customWidth="1"/>
    <col min="16" max="16" width="16.6640625" style="39" customWidth="1"/>
    <col min="17" max="17" width="3.77734375" style="39" customWidth="1"/>
    <col min="18" max="18" width="31.77734375" style="39" customWidth="1"/>
    <col min="19" max="19" width="10.33203125" style="39" customWidth="1"/>
    <col min="20" max="20" width="30.6640625" style="39" customWidth="1"/>
    <col min="21" max="16384" width="9.109375" style="39"/>
  </cols>
  <sheetData>
    <row r="1" spans="1:20" ht="8.25" customHeight="1" thickBot="1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0" ht="16.2" thickBot="1" x14ac:dyDescent="0.35">
      <c r="A2" s="38"/>
      <c r="B2" s="40" t="s">
        <v>56</v>
      </c>
      <c r="C2" s="41"/>
      <c r="D2" s="41"/>
      <c r="E2" s="41"/>
      <c r="F2" s="41"/>
      <c r="G2" s="42"/>
      <c r="H2" s="43"/>
      <c r="I2" s="44" t="s">
        <v>57</v>
      </c>
      <c r="J2" s="45"/>
      <c r="K2" s="45"/>
      <c r="L2" s="46"/>
      <c r="M2" s="38"/>
      <c r="N2" s="47" t="s">
        <v>58</v>
      </c>
      <c r="O2" s="47"/>
      <c r="P2" s="47"/>
      <c r="R2" s="48" t="s">
        <v>59</v>
      </c>
      <c r="S2" s="49"/>
      <c r="T2" s="50"/>
    </row>
    <row r="3" spans="1:20" ht="16.2" thickBot="1" x14ac:dyDescent="0.35">
      <c r="A3" s="38"/>
      <c r="B3" s="51"/>
      <c r="C3" s="52"/>
      <c r="D3" s="53"/>
      <c r="E3" s="53"/>
      <c r="F3" s="52"/>
      <c r="G3" s="54"/>
      <c r="H3" s="38"/>
      <c r="I3" s="55"/>
      <c r="J3" s="56"/>
      <c r="K3" s="56"/>
      <c r="L3" s="57"/>
      <c r="M3" s="38"/>
      <c r="N3" s="58" t="s">
        <v>60</v>
      </c>
      <c r="O3" s="59" t="s">
        <v>61</v>
      </c>
      <c r="P3" s="60" t="s">
        <v>62</v>
      </c>
      <c r="R3" s="61"/>
      <c r="S3" s="62" t="s">
        <v>63</v>
      </c>
      <c r="T3" s="63" t="s">
        <v>64</v>
      </c>
    </row>
    <row r="4" spans="1:20" ht="16.2" thickBot="1" x14ac:dyDescent="0.35">
      <c r="A4" s="38"/>
      <c r="B4" s="51"/>
      <c r="C4" s="64" t="s">
        <v>65</v>
      </c>
      <c r="D4" s="65"/>
      <c r="E4" s="65"/>
      <c r="F4" s="66"/>
      <c r="G4" s="54"/>
      <c r="H4" s="38"/>
      <c r="I4" s="67" t="s">
        <v>66</v>
      </c>
      <c r="J4" s="68"/>
      <c r="K4" s="68"/>
      <c r="L4" s="69"/>
      <c r="M4" s="38"/>
      <c r="N4" s="70" t="s">
        <v>65</v>
      </c>
      <c r="O4" s="71" t="s">
        <v>67</v>
      </c>
      <c r="P4" s="72">
        <f ca="1">L26</f>
        <v>43174.711565606391</v>
      </c>
      <c r="R4" s="73" t="s">
        <v>68</v>
      </c>
      <c r="S4" s="74"/>
      <c r="T4" s="75"/>
    </row>
    <row r="5" spans="1:20" ht="16.5" customHeight="1" x14ac:dyDescent="0.3">
      <c r="A5" s="38"/>
      <c r="B5" s="51"/>
      <c r="C5" s="76"/>
      <c r="D5" s="77" t="s">
        <v>69</v>
      </c>
      <c r="E5" s="77" t="s">
        <v>70</v>
      </c>
      <c r="F5" s="78" t="s">
        <v>71</v>
      </c>
      <c r="G5" s="54"/>
      <c r="H5" s="38"/>
      <c r="I5" s="79"/>
      <c r="J5" s="80" t="s">
        <v>69</v>
      </c>
      <c r="K5" s="80" t="s">
        <v>70</v>
      </c>
      <c r="L5" s="81" t="s">
        <v>71</v>
      </c>
      <c r="M5" s="38"/>
      <c r="N5" s="70" t="s">
        <v>72</v>
      </c>
      <c r="O5" s="82" t="s">
        <v>73</v>
      </c>
      <c r="P5" s="83">
        <f ca="1">L52</f>
        <v>37902.01458000172</v>
      </c>
      <c r="R5" s="84" t="s">
        <v>74</v>
      </c>
      <c r="S5" s="85">
        <f ca="1">'FY19 UFR BTL 2451'!AT4</f>
        <v>61253.048780487799</v>
      </c>
      <c r="T5" s="86" t="s">
        <v>75</v>
      </c>
    </row>
    <row r="6" spans="1:20" x14ac:dyDescent="0.3">
      <c r="A6" s="38"/>
      <c r="B6" s="51"/>
      <c r="C6" s="87" t="s">
        <v>74</v>
      </c>
      <c r="D6" s="88">
        <f ca="1">S5</f>
        <v>61253.048780487799</v>
      </c>
      <c r="E6" s="89">
        <f>[2]Analysis!B59</f>
        <v>1.2</v>
      </c>
      <c r="F6" s="90">
        <f ca="1">D6*E6</f>
        <v>73503.658536585353</v>
      </c>
      <c r="G6" s="54"/>
      <c r="H6" s="38"/>
      <c r="I6" s="91" t="s">
        <v>74</v>
      </c>
      <c r="J6" s="92">
        <f ca="1">S5</f>
        <v>61253.048780487799</v>
      </c>
      <c r="K6" s="93">
        <f t="shared" ref="K6:K8" si="0">E6</f>
        <v>1.2</v>
      </c>
      <c r="L6" s="94">
        <f ca="1">J6*K6</f>
        <v>73503.658536585353</v>
      </c>
      <c r="M6" s="38"/>
      <c r="N6" s="70" t="s">
        <v>76</v>
      </c>
      <c r="O6" s="82" t="s">
        <v>77</v>
      </c>
      <c r="P6" s="83">
        <f ca="1">L78</f>
        <v>34021.461075541643</v>
      </c>
      <c r="R6" s="95" t="s">
        <v>78</v>
      </c>
      <c r="S6" s="96">
        <f>Chart!C8</f>
        <v>41516.800000000003</v>
      </c>
      <c r="T6" s="86" t="s">
        <v>79</v>
      </c>
    </row>
    <row r="7" spans="1:20" x14ac:dyDescent="0.3">
      <c r="A7" s="38"/>
      <c r="B7" s="51"/>
      <c r="C7" s="97" t="s">
        <v>80</v>
      </c>
      <c r="D7" s="90" t="e">
        <f>#REF!</f>
        <v>#REF!</v>
      </c>
      <c r="E7" s="98">
        <f>[2]Analysis!C59</f>
        <v>4.3</v>
      </c>
      <c r="F7" s="99" t="e">
        <f t="shared" ref="F7:F8" si="1">D7*E7</f>
        <v>#REF!</v>
      </c>
      <c r="G7" s="100"/>
      <c r="H7" s="38"/>
      <c r="I7" s="101" t="str">
        <f>R6</f>
        <v>Direct Care III</v>
      </c>
      <c r="J7" s="102">
        <f>S6</f>
        <v>41516.800000000003</v>
      </c>
      <c r="K7" s="103">
        <f t="shared" si="0"/>
        <v>4.3</v>
      </c>
      <c r="L7" s="94">
        <f t="shared" ref="L7:L8" si="2">J7*K7</f>
        <v>178522.23999999999</v>
      </c>
      <c r="M7" s="38"/>
      <c r="N7" s="70" t="s">
        <v>81</v>
      </c>
      <c r="O7" s="82" t="s">
        <v>82</v>
      </c>
      <c r="P7" s="83">
        <f ca="1">L104</f>
        <v>31311.053795920652</v>
      </c>
      <c r="R7" s="95" t="s">
        <v>83</v>
      </c>
      <c r="S7" s="85">
        <f>Chart!C6</f>
        <v>32198.400000000001</v>
      </c>
      <c r="T7" s="86" t="s">
        <v>79</v>
      </c>
    </row>
    <row r="8" spans="1:20" x14ac:dyDescent="0.3">
      <c r="A8" s="38"/>
      <c r="B8" s="51"/>
      <c r="C8" s="104" t="s">
        <v>83</v>
      </c>
      <c r="D8" s="90">
        <f>S7</f>
        <v>32198.400000000001</v>
      </c>
      <c r="E8" s="105">
        <f>[2]Analysis!D59</f>
        <v>0.5</v>
      </c>
      <c r="F8" s="90">
        <f t="shared" si="1"/>
        <v>16099.2</v>
      </c>
      <c r="G8" s="54"/>
      <c r="H8" s="38"/>
      <c r="I8" s="106" t="s">
        <v>83</v>
      </c>
      <c r="J8" s="107">
        <f>S7</f>
        <v>32198.400000000001</v>
      </c>
      <c r="K8" s="108">
        <f t="shared" si="0"/>
        <v>0.5</v>
      </c>
      <c r="L8" s="94">
        <f t="shared" si="2"/>
        <v>16099.2</v>
      </c>
      <c r="M8" s="38"/>
      <c r="N8" s="70" t="s">
        <v>84</v>
      </c>
      <c r="O8" s="82" t="s">
        <v>85</v>
      </c>
      <c r="P8" s="83">
        <f ca="1">L131</f>
        <v>20137.726572633714</v>
      </c>
      <c r="R8" s="109" t="s">
        <v>86</v>
      </c>
      <c r="S8" s="110"/>
      <c r="T8" s="86"/>
    </row>
    <row r="9" spans="1:20" x14ac:dyDescent="0.3">
      <c r="A9" s="38"/>
      <c r="B9" s="51"/>
      <c r="C9" s="104"/>
      <c r="D9" s="90"/>
      <c r="E9" s="111"/>
      <c r="F9" s="90"/>
      <c r="G9" s="54"/>
      <c r="H9" s="38"/>
      <c r="I9" s="106"/>
      <c r="J9" s="107"/>
      <c r="K9" s="112"/>
      <c r="L9" s="94"/>
      <c r="M9" s="38"/>
      <c r="N9" s="70" t="s">
        <v>87</v>
      </c>
      <c r="O9" s="82" t="s">
        <v>88</v>
      </c>
      <c r="P9" s="83">
        <f ca="1">L157</f>
        <v>17644.636449617323</v>
      </c>
      <c r="R9" s="113" t="s">
        <v>89</v>
      </c>
      <c r="S9" s="114">
        <v>0.224</v>
      </c>
      <c r="T9" s="86" t="s">
        <v>90</v>
      </c>
    </row>
    <row r="10" spans="1:20" x14ac:dyDescent="0.3">
      <c r="A10" s="38"/>
      <c r="B10" s="51"/>
      <c r="C10" s="115" t="s">
        <v>91</v>
      </c>
      <c r="D10" s="115"/>
      <c r="E10" s="116">
        <f>SUM(E6:E8)</f>
        <v>6</v>
      </c>
      <c r="F10" s="117" t="e">
        <f ca="1">SUM(F6:F8)</f>
        <v>#REF!</v>
      </c>
      <c r="G10" s="54"/>
      <c r="H10" s="38"/>
      <c r="I10" s="118" t="s">
        <v>91</v>
      </c>
      <c r="J10" s="119"/>
      <c r="K10" s="120">
        <v>6</v>
      </c>
      <c r="L10" s="121">
        <f ca="1">SUM(L6:L9)</f>
        <v>268125.09853658534</v>
      </c>
      <c r="M10" s="38"/>
      <c r="N10" s="70" t="s">
        <v>92</v>
      </c>
      <c r="O10" s="82" t="s">
        <v>93</v>
      </c>
      <c r="P10" s="83">
        <f ca="1">L183</f>
        <v>10842.357529948093</v>
      </c>
      <c r="R10" s="113" t="s">
        <v>94</v>
      </c>
      <c r="S10" s="122">
        <f ca="1">'FY19 UFR BTL 2451'!G5</f>
        <v>6223.0430958663146</v>
      </c>
      <c r="T10" s="86" t="s">
        <v>95</v>
      </c>
    </row>
    <row r="11" spans="1:20" x14ac:dyDescent="0.3">
      <c r="A11" s="38"/>
      <c r="B11" s="51"/>
      <c r="C11" s="123"/>
      <c r="D11" s="123"/>
      <c r="E11" s="123"/>
      <c r="F11" s="123"/>
      <c r="G11" s="54"/>
      <c r="H11" s="38"/>
      <c r="I11" s="124"/>
      <c r="J11" s="56"/>
      <c r="K11" s="56"/>
      <c r="L11" s="57"/>
      <c r="M11" s="38"/>
      <c r="N11" s="70" t="s">
        <v>96</v>
      </c>
      <c r="O11" s="82" t="s">
        <v>97</v>
      </c>
      <c r="P11" s="83">
        <f ca="1">L209</f>
        <v>6973.3273256116672</v>
      </c>
      <c r="R11" s="84" t="s">
        <v>98</v>
      </c>
      <c r="S11" s="125">
        <f>'FY19 UFR BTL 2451'!E22</f>
        <v>12668.631062001226</v>
      </c>
      <c r="T11" s="86" t="s">
        <v>95</v>
      </c>
    </row>
    <row r="12" spans="1:20" x14ac:dyDescent="0.3">
      <c r="A12" s="38"/>
      <c r="B12" s="51"/>
      <c r="C12" s="126" t="s">
        <v>89</v>
      </c>
      <c r="D12" s="123"/>
      <c r="E12" s="127">
        <f>$S$9</f>
        <v>0.224</v>
      </c>
      <c r="F12" s="128" t="e">
        <f ca="1">F10*E12</f>
        <v>#REF!</v>
      </c>
      <c r="G12" s="54"/>
      <c r="H12" s="38"/>
      <c r="I12" s="129" t="s">
        <v>89</v>
      </c>
      <c r="J12" s="56"/>
      <c r="K12" s="130">
        <f>S9</f>
        <v>0.224</v>
      </c>
      <c r="L12" s="131">
        <f ca="1">L10*K12</f>
        <v>60060.022072195119</v>
      </c>
      <c r="M12" s="38"/>
      <c r="N12" s="38"/>
      <c r="O12" s="38"/>
      <c r="P12" s="38"/>
      <c r="R12" s="84" t="s">
        <v>99</v>
      </c>
      <c r="S12" s="122">
        <f>'FY19 UFR BTL 2451'!E23</f>
        <v>10519.689922480622</v>
      </c>
      <c r="T12" s="86" t="s">
        <v>95</v>
      </c>
    </row>
    <row r="13" spans="1:20" x14ac:dyDescent="0.3">
      <c r="A13" s="38"/>
      <c r="B13" s="51"/>
      <c r="C13" s="123"/>
      <c r="D13" s="123"/>
      <c r="E13" s="123"/>
      <c r="F13" s="132"/>
      <c r="G13" s="54"/>
      <c r="H13" s="38"/>
      <c r="I13" s="133" t="str">
        <f>R18</f>
        <v>PFMLA Trust Contribution</v>
      </c>
      <c r="J13" s="56"/>
      <c r="K13" s="134">
        <f>S18</f>
        <v>3.7000000000000002E-3</v>
      </c>
      <c r="L13" s="135">
        <f ca="1">L10*K13</f>
        <v>992.06286458536579</v>
      </c>
      <c r="M13" s="38"/>
      <c r="R13" s="84" t="s">
        <v>100</v>
      </c>
      <c r="S13" s="122">
        <f ca="1">'FY19 UFR BTL 2451'!O5</f>
        <v>358.14138204924546</v>
      </c>
      <c r="T13" s="86" t="s">
        <v>95</v>
      </c>
    </row>
    <row r="14" spans="1:20" x14ac:dyDescent="0.3">
      <c r="A14" s="38"/>
      <c r="B14" s="51"/>
      <c r="C14" s="115" t="s">
        <v>101</v>
      </c>
      <c r="D14" s="137"/>
      <c r="E14" s="137"/>
      <c r="F14" s="138" t="e">
        <f ca="1">F10+F12</f>
        <v>#REF!</v>
      </c>
      <c r="G14" s="54"/>
      <c r="H14" s="38"/>
      <c r="I14" s="118" t="s">
        <v>101</v>
      </c>
      <c r="J14" s="139"/>
      <c r="K14" s="139"/>
      <c r="L14" s="140">
        <f ca="1">L10+L12+L13</f>
        <v>329177.18347336585</v>
      </c>
      <c r="M14" s="38"/>
      <c r="R14" s="84" t="s">
        <v>102</v>
      </c>
      <c r="S14" s="122">
        <f ca="1">'FY19 UFR BTL 2451'!Q5</f>
        <v>1841.1169744942831</v>
      </c>
      <c r="T14" s="86" t="s">
        <v>95</v>
      </c>
    </row>
    <row r="15" spans="1:20" x14ac:dyDescent="0.3">
      <c r="A15" s="38"/>
      <c r="B15" s="51"/>
      <c r="C15" s="104"/>
      <c r="D15" s="123"/>
      <c r="E15" s="123"/>
      <c r="F15" s="128"/>
      <c r="G15" s="54"/>
      <c r="H15" s="38"/>
      <c r="I15" s="106"/>
      <c r="J15" s="56"/>
      <c r="K15" s="56"/>
      <c r="L15" s="141"/>
      <c r="M15" s="38"/>
      <c r="R15" s="84" t="s">
        <v>103</v>
      </c>
      <c r="S15" s="122">
        <f ca="1">'FY19 UFR BTL 2451'!AK5</f>
        <v>433.69458128078816</v>
      </c>
      <c r="T15" s="86" t="s">
        <v>95</v>
      </c>
    </row>
    <row r="16" spans="1:20" ht="16.2" thickBot="1" x14ac:dyDescent="0.35">
      <c r="A16" s="38"/>
      <c r="B16" s="142"/>
      <c r="C16" s="126" t="s">
        <v>94</v>
      </c>
      <c r="D16" s="143"/>
      <c r="E16" s="144">
        <f ca="1">$S$10</f>
        <v>6223.0430958663146</v>
      </c>
      <c r="F16" s="145">
        <f ca="1">E16*E10</f>
        <v>37338.258575197891</v>
      </c>
      <c r="G16" s="146"/>
      <c r="H16" s="39"/>
      <c r="I16" s="129" t="s">
        <v>94</v>
      </c>
      <c r="J16" s="147"/>
      <c r="K16" s="148">
        <f ca="1">S10</f>
        <v>6223.0430958663146</v>
      </c>
      <c r="L16" s="149">
        <f ca="1">K10*K16</f>
        <v>37338.258575197891</v>
      </c>
      <c r="M16" s="38"/>
      <c r="R16" s="84" t="s">
        <v>104</v>
      </c>
      <c r="S16" s="150">
        <v>0.12</v>
      </c>
      <c r="T16" s="86" t="s">
        <v>90</v>
      </c>
    </row>
    <row r="17" spans="1:20" ht="16.2" thickBot="1" x14ac:dyDescent="0.35">
      <c r="A17" s="38"/>
      <c r="B17" s="142"/>
      <c r="C17" s="126" t="s">
        <v>98</v>
      </c>
      <c r="D17" s="151"/>
      <c r="E17" s="152">
        <f>$S$11</f>
        <v>12668.631062001226</v>
      </c>
      <c r="F17" s="153">
        <f>E17*$E$10</f>
        <v>76011.786372007366</v>
      </c>
      <c r="G17" s="154"/>
      <c r="H17" s="39"/>
      <c r="I17" s="129" t="s">
        <v>98</v>
      </c>
      <c r="J17" s="155"/>
      <c r="K17" s="156">
        <f>S11</f>
        <v>12668.631062001226</v>
      </c>
      <c r="L17" s="157">
        <f>K10*K17</f>
        <v>76011.786372007366</v>
      </c>
      <c r="M17" s="38"/>
      <c r="R17" s="158" t="s">
        <v>105</v>
      </c>
      <c r="S17" s="159">
        <f>'CAF Fall 2020'!CA25</f>
        <v>1.9959404600811814E-2</v>
      </c>
      <c r="T17" s="160" t="s">
        <v>106</v>
      </c>
    </row>
    <row r="18" spans="1:20" ht="19.95" customHeight="1" thickBot="1" x14ac:dyDescent="0.35">
      <c r="A18" s="38"/>
      <c r="B18" s="51"/>
      <c r="C18" s="126" t="s">
        <v>100</v>
      </c>
      <c r="D18" s="123"/>
      <c r="E18" s="161">
        <f ca="1">$S$13</f>
        <v>358.14138204924546</v>
      </c>
      <c r="F18" s="162">
        <f ca="1">E18*$E$10</f>
        <v>2148.8482922954727</v>
      </c>
      <c r="G18" s="54"/>
      <c r="H18" s="38"/>
      <c r="I18" s="129" t="s">
        <v>100</v>
      </c>
      <c r="J18" s="56"/>
      <c r="K18" s="163">
        <f ca="1">S13</f>
        <v>358.14138204924546</v>
      </c>
      <c r="L18" s="157">
        <f ca="1">K10*K18</f>
        <v>2148.8482922954727</v>
      </c>
      <c r="M18" s="38"/>
      <c r="R18" s="164" t="s">
        <v>107</v>
      </c>
      <c r="S18" s="165">
        <v>3.7000000000000002E-3</v>
      </c>
      <c r="T18" s="166" t="s">
        <v>108</v>
      </c>
    </row>
    <row r="19" spans="1:20" ht="21" customHeight="1" x14ac:dyDescent="0.3">
      <c r="A19" s="38"/>
      <c r="B19" s="51"/>
      <c r="C19" s="126" t="s">
        <v>102</v>
      </c>
      <c r="D19" s="123"/>
      <c r="E19" s="161">
        <f ca="1">$S$14</f>
        <v>1841.1169744942831</v>
      </c>
      <c r="F19" s="162">
        <f ca="1">E19*$E$10</f>
        <v>11046.701846965698</v>
      </c>
      <c r="G19" s="54"/>
      <c r="H19" s="38"/>
      <c r="I19" s="129" t="s">
        <v>102</v>
      </c>
      <c r="J19" s="56"/>
      <c r="K19" s="163">
        <f ca="1">S14</f>
        <v>1841.1169744942831</v>
      </c>
      <c r="L19" s="157">
        <f ca="1">K10*K19</f>
        <v>11046.701846965698</v>
      </c>
      <c r="M19" s="38"/>
      <c r="R19" s="167"/>
      <c r="S19" s="168"/>
      <c r="T19" s="143"/>
    </row>
    <row r="20" spans="1:20" x14ac:dyDescent="0.3">
      <c r="A20" s="38"/>
      <c r="B20" s="51"/>
      <c r="C20" s="126" t="s">
        <v>103</v>
      </c>
      <c r="D20" s="123"/>
      <c r="E20" s="161">
        <f ca="1">$S$15</f>
        <v>433.69458128078816</v>
      </c>
      <c r="F20" s="169">
        <f ca="1">E20*$E$10</f>
        <v>2602.1674876847292</v>
      </c>
      <c r="G20" s="54"/>
      <c r="H20" s="38"/>
      <c r="I20" s="129" t="s">
        <v>103</v>
      </c>
      <c r="J20" s="56"/>
      <c r="K20" s="163">
        <f ca="1">S15</f>
        <v>433.69458128078816</v>
      </c>
      <c r="L20" s="170">
        <f ca="1">K10*K20</f>
        <v>2602.1674876847292</v>
      </c>
      <c r="M20" s="38"/>
      <c r="R20" s="167"/>
      <c r="S20" s="168"/>
      <c r="T20" s="143"/>
    </row>
    <row r="21" spans="1:20" x14ac:dyDescent="0.3">
      <c r="A21" s="38"/>
      <c r="B21" s="51"/>
      <c r="C21" s="115" t="s">
        <v>109</v>
      </c>
      <c r="D21" s="137"/>
      <c r="E21" s="137"/>
      <c r="F21" s="162" t="e">
        <f ca="1">SUM(F14:F20)</f>
        <v>#REF!</v>
      </c>
      <c r="G21" s="54"/>
      <c r="H21" s="38"/>
      <c r="I21" s="118" t="s">
        <v>109</v>
      </c>
      <c r="J21" s="139"/>
      <c r="K21" s="139"/>
      <c r="L21" s="172">
        <f ca="1">SUM(L14:L20)</f>
        <v>458324.94604751701</v>
      </c>
      <c r="M21" s="38"/>
      <c r="R21" s="143"/>
      <c r="S21" s="143"/>
      <c r="T21" s="143"/>
    </row>
    <row r="22" spans="1:20" ht="16.2" thickBot="1" x14ac:dyDescent="0.35">
      <c r="A22" s="38"/>
      <c r="B22" s="51"/>
      <c r="C22" s="173" t="s">
        <v>110</v>
      </c>
      <c r="D22" s="174"/>
      <c r="E22" s="175">
        <f>$S$16</f>
        <v>0.12</v>
      </c>
      <c r="F22" s="176" t="e">
        <f ca="1">F21*E22</f>
        <v>#REF!</v>
      </c>
      <c r="G22" s="54"/>
      <c r="H22" s="38"/>
      <c r="I22" s="177" t="s">
        <v>110</v>
      </c>
      <c r="J22" s="178"/>
      <c r="K22" s="179">
        <v>0.12</v>
      </c>
      <c r="L22" s="180">
        <f ca="1">K22*L21-(L13*K22)</f>
        <v>54879.945981951794</v>
      </c>
      <c r="M22" s="38"/>
      <c r="R22" s="171"/>
      <c r="S22" s="171"/>
      <c r="T22" s="171"/>
    </row>
    <row r="23" spans="1:20" ht="19.95" customHeight="1" thickTop="1" x14ac:dyDescent="0.3">
      <c r="A23" s="38"/>
      <c r="B23" s="51"/>
      <c r="C23" s="126" t="s">
        <v>111</v>
      </c>
      <c r="D23" s="126"/>
      <c r="E23" s="126"/>
      <c r="F23" s="181" t="e">
        <f ca="1">SUM(F21:F22)</f>
        <v>#REF!</v>
      </c>
      <c r="G23" s="54"/>
      <c r="H23" s="38"/>
      <c r="I23" s="182" t="s">
        <v>112</v>
      </c>
      <c r="J23" s="183"/>
      <c r="K23" s="183"/>
      <c r="L23" s="184">
        <f ca="1">L21+L22</f>
        <v>513204.89202946879</v>
      </c>
      <c r="M23" s="38"/>
      <c r="R23" s="143"/>
      <c r="S23" s="143"/>
      <c r="T23" s="143"/>
    </row>
    <row r="24" spans="1:20" ht="18" customHeight="1" thickBot="1" x14ac:dyDescent="0.35">
      <c r="A24" s="38"/>
      <c r="B24" s="51"/>
      <c r="C24" s="185" t="s">
        <v>113</v>
      </c>
      <c r="D24" s="123"/>
      <c r="E24" s="127" t="e">
        <f>#REF!</f>
        <v>#REF!</v>
      </c>
      <c r="F24" s="181" t="e">
        <f ca="1">(F23+(F23*E24))</f>
        <v>#REF!</v>
      </c>
      <c r="G24" s="54"/>
      <c r="H24" s="38"/>
      <c r="I24" s="186" t="str">
        <f>R17</f>
        <v>Rate review CAF FY22</v>
      </c>
      <c r="J24" s="187"/>
      <c r="K24" s="188">
        <f>S17</f>
        <v>1.9959404600811814E-2</v>
      </c>
      <c r="L24" s="189">
        <f ca="1">(L23-L10)*K24</f>
        <v>4891.6467578078673</v>
      </c>
      <c r="M24" s="38"/>
      <c r="Q24" s="190"/>
      <c r="R24" s="143"/>
      <c r="S24" s="143"/>
      <c r="T24" s="143"/>
    </row>
    <row r="25" spans="1:20" ht="18" customHeight="1" thickBot="1" x14ac:dyDescent="0.35">
      <c r="A25" s="38"/>
      <c r="B25" s="142"/>
      <c r="C25" s="185" t="s">
        <v>62</v>
      </c>
      <c r="D25" s="143"/>
      <c r="E25" s="143"/>
      <c r="F25" s="191" t="e">
        <f ca="1">F24/12</f>
        <v>#REF!</v>
      </c>
      <c r="G25" s="146"/>
      <c r="H25" s="39"/>
      <c r="I25" s="192" t="s">
        <v>114</v>
      </c>
      <c r="J25" s="193"/>
      <c r="K25" s="194"/>
      <c r="L25" s="195">
        <f ca="1">(L23+L24)</f>
        <v>518096.53878727666</v>
      </c>
      <c r="M25" s="38"/>
      <c r="N25" s="38"/>
      <c r="Q25" s="38"/>
    </row>
    <row r="26" spans="1:20" ht="17.25" customHeight="1" thickBot="1" x14ac:dyDescent="0.35">
      <c r="B26" s="196"/>
      <c r="C26" s="197"/>
      <c r="D26" s="198"/>
      <c r="E26" s="198"/>
      <c r="F26" s="199"/>
      <c r="G26" s="200"/>
      <c r="H26" s="201"/>
      <c r="I26" s="202" t="s">
        <v>115</v>
      </c>
      <c r="J26" s="203"/>
      <c r="K26" s="204"/>
      <c r="L26" s="205">
        <f ca="1">L25/12</f>
        <v>43174.711565606391</v>
      </c>
      <c r="Q26" s="38"/>
      <c r="R26" s="38"/>
      <c r="S26" s="38"/>
      <c r="T26" s="206"/>
    </row>
    <row r="27" spans="1:20" ht="17.25" customHeight="1" thickBot="1" x14ac:dyDescent="0.35">
      <c r="B27" s="51"/>
      <c r="C27" s="185"/>
      <c r="D27" s="123"/>
      <c r="E27" s="123"/>
      <c r="F27" s="207"/>
      <c r="G27" s="54"/>
      <c r="H27" s="38"/>
      <c r="I27" s="208"/>
      <c r="J27" s="56"/>
      <c r="K27" s="209"/>
      <c r="L27" s="136"/>
      <c r="Q27" s="38"/>
      <c r="R27" s="38"/>
      <c r="S27" s="38"/>
      <c r="T27" s="38"/>
    </row>
    <row r="28" spans="1:20" ht="16.2" thickBot="1" x14ac:dyDescent="0.35">
      <c r="B28" s="51"/>
      <c r="C28" s="76"/>
      <c r="D28" s="77" t="s">
        <v>69</v>
      </c>
      <c r="E28" s="77" t="s">
        <v>70</v>
      </c>
      <c r="F28" s="78" t="s">
        <v>71</v>
      </c>
      <c r="G28" s="54"/>
      <c r="H28" s="38"/>
      <c r="L28" s="136"/>
      <c r="M28" s="210"/>
      <c r="Q28" s="38"/>
      <c r="R28" s="38"/>
      <c r="S28" s="38"/>
      <c r="T28" s="38"/>
    </row>
    <row r="29" spans="1:20" ht="16.2" thickBot="1" x14ac:dyDescent="0.35">
      <c r="B29" s="51"/>
      <c r="C29" s="87" t="s">
        <v>74</v>
      </c>
      <c r="D29" s="88">
        <f ca="1">$S$5</f>
        <v>61253.048780487799</v>
      </c>
      <c r="E29" s="89">
        <f>[2]Analysis!B60</f>
        <v>1</v>
      </c>
      <c r="F29" s="90">
        <f ca="1">D29*E29</f>
        <v>61253.048780487799</v>
      </c>
      <c r="G29" s="54"/>
      <c r="H29" s="38"/>
      <c r="I29" s="211"/>
      <c r="J29" s="212"/>
      <c r="K29" s="212"/>
      <c r="L29" s="213"/>
      <c r="Q29" s="38"/>
      <c r="R29" s="38"/>
      <c r="S29" s="38"/>
      <c r="T29" s="214"/>
    </row>
    <row r="30" spans="1:20" ht="16.2" thickBot="1" x14ac:dyDescent="0.35">
      <c r="B30" s="51"/>
      <c r="C30" s="104" t="s">
        <v>80</v>
      </c>
      <c r="D30" s="90" t="e">
        <f>#REF!</f>
        <v>#REF!</v>
      </c>
      <c r="E30" s="105">
        <v>4</v>
      </c>
      <c r="F30" s="90" t="e">
        <f t="shared" ref="F30:F31" si="3">D30*E30</f>
        <v>#REF!</v>
      </c>
      <c r="G30" s="54"/>
      <c r="H30" s="38"/>
      <c r="I30" s="67" t="s">
        <v>116</v>
      </c>
      <c r="J30" s="68"/>
      <c r="K30" s="68"/>
      <c r="L30" s="69"/>
      <c r="Q30" s="38"/>
      <c r="R30" s="38"/>
      <c r="S30" s="38"/>
      <c r="T30" s="38"/>
    </row>
    <row r="31" spans="1:20" x14ac:dyDescent="0.3">
      <c r="B31" s="51"/>
      <c r="C31" s="104" t="s">
        <v>83</v>
      </c>
      <c r="D31" s="90">
        <f>$S$7</f>
        <v>32198.400000000001</v>
      </c>
      <c r="E31" s="105">
        <f>[2]Analysis!D60</f>
        <v>0.45</v>
      </c>
      <c r="F31" s="90">
        <f t="shared" si="3"/>
        <v>14489.28</v>
      </c>
      <c r="G31" s="54"/>
      <c r="H31" s="38"/>
      <c r="I31" s="79"/>
      <c r="J31" s="80" t="s">
        <v>69</v>
      </c>
      <c r="K31" s="80" t="s">
        <v>70</v>
      </c>
      <c r="L31" s="81" t="s">
        <v>71</v>
      </c>
      <c r="Q31" s="38"/>
      <c r="R31" s="38"/>
      <c r="S31" s="38"/>
      <c r="T31" s="38"/>
    </row>
    <row r="32" spans="1:20" x14ac:dyDescent="0.3">
      <c r="B32" s="142"/>
      <c r="C32" s="143"/>
      <c r="D32" s="143"/>
      <c r="E32" s="143"/>
      <c r="F32" s="143"/>
      <c r="G32" s="146"/>
      <c r="H32" s="39"/>
      <c r="I32" s="91" t="s">
        <v>74</v>
      </c>
      <c r="J32" s="92">
        <f ca="1">D29</f>
        <v>61253.048780487799</v>
      </c>
      <c r="K32" s="93">
        <f>E29</f>
        <v>1</v>
      </c>
      <c r="L32" s="94">
        <f ca="1">K32*J32</f>
        <v>61253.048780487799</v>
      </c>
      <c r="Q32" s="38"/>
      <c r="R32" s="38"/>
      <c r="S32" s="38"/>
      <c r="T32" s="38"/>
    </row>
    <row r="33" spans="1:20" x14ac:dyDescent="0.3">
      <c r="B33" s="51"/>
      <c r="C33" s="115" t="s">
        <v>91</v>
      </c>
      <c r="D33" s="115"/>
      <c r="E33" s="116">
        <f>SUM(E29:E31)</f>
        <v>5.45</v>
      </c>
      <c r="F33" s="117" t="e">
        <f ca="1">SUM(F29:F31)</f>
        <v>#REF!</v>
      </c>
      <c r="G33" s="54"/>
      <c r="H33" s="38"/>
      <c r="I33" s="101" t="str">
        <f>I7</f>
        <v>Direct Care III</v>
      </c>
      <c r="J33" s="102">
        <f>S6</f>
        <v>41516.800000000003</v>
      </c>
      <c r="K33" s="103">
        <f>E30</f>
        <v>4</v>
      </c>
      <c r="L33" s="94">
        <f>K33*J33</f>
        <v>166067.20000000001</v>
      </c>
      <c r="Q33" s="38"/>
      <c r="R33" s="38"/>
      <c r="S33" s="38"/>
      <c r="T33" s="38"/>
    </row>
    <row r="34" spans="1:20" x14ac:dyDescent="0.3">
      <c r="B34" s="51"/>
      <c r="C34" s="123"/>
      <c r="D34" s="123"/>
      <c r="E34" s="123"/>
      <c r="F34" s="123"/>
      <c r="G34" s="54"/>
      <c r="H34" s="38"/>
      <c r="I34" s="106" t="s">
        <v>83</v>
      </c>
      <c r="J34" s="107">
        <f>D31</f>
        <v>32198.400000000001</v>
      </c>
      <c r="K34" s="108">
        <f>E31</f>
        <v>0.45</v>
      </c>
      <c r="L34" s="94">
        <f t="shared" ref="L34" si="4">K34*J34</f>
        <v>14489.28</v>
      </c>
      <c r="R34" s="38"/>
      <c r="S34" s="38"/>
      <c r="T34" s="38"/>
    </row>
    <row r="35" spans="1:20" x14ac:dyDescent="0.3">
      <c r="B35" s="51"/>
      <c r="C35" s="126" t="s">
        <v>89</v>
      </c>
      <c r="D35" s="123"/>
      <c r="E35" s="127">
        <f>$S$9</f>
        <v>0.224</v>
      </c>
      <c r="F35" s="128" t="e">
        <f ca="1">F33*E35</f>
        <v>#REF!</v>
      </c>
      <c r="G35" s="54"/>
      <c r="H35" s="38"/>
      <c r="I35" s="106"/>
      <c r="J35" s="107"/>
      <c r="K35" s="112"/>
      <c r="L35" s="94"/>
      <c r="R35" s="38"/>
      <c r="S35" s="38"/>
      <c r="T35" s="38"/>
    </row>
    <row r="36" spans="1:20" x14ac:dyDescent="0.3">
      <c r="B36" s="51"/>
      <c r="C36" s="123"/>
      <c r="D36" s="123"/>
      <c r="E36" s="123"/>
      <c r="F36" s="132"/>
      <c r="G36" s="54"/>
      <c r="H36" s="38"/>
      <c r="I36" s="118" t="s">
        <v>91</v>
      </c>
      <c r="J36" s="119"/>
      <c r="K36" s="120">
        <f>SUM(K32:K35)</f>
        <v>5.45</v>
      </c>
      <c r="L36" s="121">
        <f ca="1">SUM(L32:L35)</f>
        <v>241809.5287804878</v>
      </c>
      <c r="R36" s="38"/>
      <c r="S36" s="38"/>
      <c r="T36" s="38"/>
    </row>
    <row r="37" spans="1:20" x14ac:dyDescent="0.3">
      <c r="B37" s="51"/>
      <c r="C37" s="115" t="s">
        <v>101</v>
      </c>
      <c r="D37" s="137"/>
      <c r="E37" s="137"/>
      <c r="F37" s="138" t="e">
        <f ca="1">F33+F35</f>
        <v>#REF!</v>
      </c>
      <c r="G37" s="54"/>
      <c r="H37" s="38"/>
      <c r="I37" s="124"/>
      <c r="J37" s="56"/>
      <c r="K37" s="56"/>
      <c r="L37" s="57"/>
    </row>
    <row r="38" spans="1:20" x14ac:dyDescent="0.3">
      <c r="B38" s="142"/>
      <c r="C38" s="143"/>
      <c r="D38" s="143"/>
      <c r="E38" s="123"/>
      <c r="F38" s="143"/>
      <c r="G38" s="146"/>
      <c r="H38" s="39"/>
      <c r="I38" s="129" t="s">
        <v>89</v>
      </c>
      <c r="J38" s="56"/>
      <c r="K38" s="130">
        <f>E35</f>
        <v>0.224</v>
      </c>
      <c r="L38" s="131">
        <f ca="1">K38*L36</f>
        <v>54165.334446829271</v>
      </c>
    </row>
    <row r="39" spans="1:20" x14ac:dyDescent="0.3">
      <c r="B39" s="51"/>
      <c r="C39" s="126" t="s">
        <v>94</v>
      </c>
      <c r="D39" s="123"/>
      <c r="E39" s="144">
        <f ca="1">$S$10</f>
        <v>6223.0430958663146</v>
      </c>
      <c r="F39" s="145">
        <f ca="1">E39*E33</f>
        <v>33915.584872471416</v>
      </c>
      <c r="G39" s="54"/>
      <c r="H39" s="38"/>
      <c r="I39" s="215" t="str">
        <f>I13</f>
        <v>PFMLA Trust Contribution</v>
      </c>
      <c r="J39" s="56"/>
      <c r="K39" s="134">
        <f>K13</f>
        <v>3.7000000000000002E-3</v>
      </c>
      <c r="L39" s="135">
        <f ca="1">L36*K39</f>
        <v>894.69525648780495</v>
      </c>
    </row>
    <row r="40" spans="1:20" x14ac:dyDescent="0.3">
      <c r="B40" s="142"/>
      <c r="C40" s="126" t="s">
        <v>98</v>
      </c>
      <c r="D40" s="143"/>
      <c r="E40" s="144">
        <f>$S$12</f>
        <v>10519.689922480622</v>
      </c>
      <c r="F40" s="162">
        <f>E40*$E$33</f>
        <v>57332.310077519389</v>
      </c>
      <c r="G40" s="146"/>
      <c r="H40" s="39"/>
      <c r="I40" s="118" t="s">
        <v>101</v>
      </c>
      <c r="J40" s="139"/>
      <c r="K40" s="139"/>
      <c r="L40" s="140">
        <f ca="1">SUM(L36:L39)</f>
        <v>296869.55848380487</v>
      </c>
    </row>
    <row r="41" spans="1:20" x14ac:dyDescent="0.3">
      <c r="B41" s="51"/>
      <c r="C41" s="126" t="s">
        <v>100</v>
      </c>
      <c r="D41" s="123"/>
      <c r="E41" s="161">
        <f ca="1">$S$13</f>
        <v>358.14138204924546</v>
      </c>
      <c r="F41" s="162">
        <f ca="1">E41*$E$33</f>
        <v>1951.8705321683879</v>
      </c>
      <c r="G41" s="54"/>
      <c r="H41" s="38"/>
      <c r="I41" s="106"/>
      <c r="J41" s="56"/>
      <c r="K41" s="56"/>
      <c r="L41" s="141"/>
    </row>
    <row r="42" spans="1:20" x14ac:dyDescent="0.3">
      <c r="B42" s="51"/>
      <c r="C42" s="126" t="s">
        <v>102</v>
      </c>
      <c r="D42" s="123"/>
      <c r="E42" s="161">
        <f ca="1">$S$14</f>
        <v>1841.1169744942831</v>
      </c>
      <c r="F42" s="162">
        <f ca="1">E42*$E$33</f>
        <v>10034.087510993842</v>
      </c>
      <c r="G42" s="54"/>
      <c r="H42" s="38"/>
      <c r="I42" s="129" t="s">
        <v>94</v>
      </c>
      <c r="J42" s="147"/>
      <c r="K42" s="148">
        <f ca="1">E39</f>
        <v>6223.0430958663146</v>
      </c>
      <c r="L42" s="149">
        <f ca="1">K42*K36</f>
        <v>33915.584872471416</v>
      </c>
    </row>
    <row r="43" spans="1:20" x14ac:dyDescent="0.3">
      <c r="B43" s="51"/>
      <c r="C43" s="126" t="s">
        <v>103</v>
      </c>
      <c r="D43" s="123"/>
      <c r="E43" s="161">
        <f ca="1">$S$15</f>
        <v>433.69458128078816</v>
      </c>
      <c r="F43" s="169">
        <f ca="1">E43*$E$33</f>
        <v>2363.6354679802957</v>
      </c>
      <c r="G43" s="54"/>
      <c r="H43" s="38"/>
      <c r="I43" s="216" t="str">
        <f>R12</f>
        <v>Occupancy (non-Boston)</v>
      </c>
      <c r="J43" s="155"/>
      <c r="K43" s="156">
        <f>E40</f>
        <v>10519.689922480622</v>
      </c>
      <c r="L43" s="157">
        <f>K43*K36</f>
        <v>57332.310077519389</v>
      </c>
    </row>
    <row r="44" spans="1:20" x14ac:dyDescent="0.3">
      <c r="B44" s="51"/>
      <c r="C44" s="115" t="s">
        <v>109</v>
      </c>
      <c r="D44" s="137"/>
      <c r="E44" s="137"/>
      <c r="F44" s="162" t="e">
        <f ca="1">SUM(F37:F43)</f>
        <v>#REF!</v>
      </c>
      <c r="G44" s="54"/>
      <c r="H44" s="38"/>
      <c r="I44" s="129" t="s">
        <v>100</v>
      </c>
      <c r="J44" s="56"/>
      <c r="K44" s="163">
        <f ca="1">E41</f>
        <v>358.14138204924546</v>
      </c>
      <c r="L44" s="172">
        <f ca="1">K44*K36</f>
        <v>1951.8705321683879</v>
      </c>
    </row>
    <row r="45" spans="1:20" ht="16.2" thickBot="1" x14ac:dyDescent="0.35">
      <c r="B45" s="51"/>
      <c r="C45" s="173" t="s">
        <v>110</v>
      </c>
      <c r="D45" s="174"/>
      <c r="E45" s="175">
        <f>$S$16</f>
        <v>0.12</v>
      </c>
      <c r="F45" s="176" t="e">
        <f ca="1">F44*E45</f>
        <v>#REF!</v>
      </c>
      <c r="G45" s="54"/>
      <c r="H45" s="38"/>
      <c r="I45" s="129" t="s">
        <v>102</v>
      </c>
      <c r="J45" s="56"/>
      <c r="K45" s="163">
        <f ca="1">E42</f>
        <v>1841.1169744942831</v>
      </c>
      <c r="L45" s="172">
        <f ca="1">K45*K36</f>
        <v>10034.087510993842</v>
      </c>
      <c r="O45" s="38"/>
      <c r="P45" s="38"/>
    </row>
    <row r="46" spans="1:20" ht="16.2" thickTop="1" x14ac:dyDescent="0.3">
      <c r="B46" s="51"/>
      <c r="C46" s="126" t="s">
        <v>111</v>
      </c>
      <c r="D46" s="126"/>
      <c r="E46" s="126"/>
      <c r="F46" s="181" t="e">
        <f ca="1">SUM(F44:F45)</f>
        <v>#REF!</v>
      </c>
      <c r="G46" s="54"/>
      <c r="H46" s="38"/>
      <c r="I46" s="129" t="s">
        <v>103</v>
      </c>
      <c r="J46" s="56"/>
      <c r="K46" s="163">
        <f ca="1">E43</f>
        <v>433.69458128078816</v>
      </c>
      <c r="L46" s="217">
        <f ca="1">K46*K36</f>
        <v>2363.6354679802957</v>
      </c>
    </row>
    <row r="47" spans="1:20" ht="16.2" thickBot="1" x14ac:dyDescent="0.35">
      <c r="B47" s="51"/>
      <c r="C47" s="126" t="s">
        <v>113</v>
      </c>
      <c r="D47" s="123"/>
      <c r="E47" s="127" t="e">
        <f>#REF!</f>
        <v>#REF!</v>
      </c>
      <c r="F47" s="181" t="e">
        <f ca="1">(F46+(F46*E47))</f>
        <v>#REF!</v>
      </c>
      <c r="G47" s="54"/>
      <c r="H47" s="38"/>
      <c r="I47" s="118" t="s">
        <v>109</v>
      </c>
      <c r="J47" s="139"/>
      <c r="K47" s="139"/>
      <c r="L47" s="172">
        <f ca="1">SUM(L40:L46)</f>
        <v>402467.04694493813</v>
      </c>
    </row>
    <row r="48" spans="1:20" ht="16.2" thickBot="1" x14ac:dyDescent="0.35">
      <c r="A48" s="38"/>
      <c r="B48" s="142"/>
      <c r="C48" s="185" t="s">
        <v>62</v>
      </c>
      <c r="D48" s="143"/>
      <c r="E48" s="143"/>
      <c r="F48" s="191" t="e">
        <f ca="1">F47/12</f>
        <v>#REF!</v>
      </c>
      <c r="G48" s="146"/>
      <c r="H48" s="39"/>
      <c r="I48" s="177" t="s">
        <v>110</v>
      </c>
      <c r="J48" s="178"/>
      <c r="K48" s="218">
        <f>E45</f>
        <v>0.12</v>
      </c>
      <c r="L48" s="180">
        <f ca="1">K48*L47-(L39*K48)</f>
        <v>48188.682202614036</v>
      </c>
      <c r="M48" s="38"/>
      <c r="N48" s="38"/>
      <c r="Q48" s="219"/>
    </row>
    <row r="49" spans="2:12" ht="16.95" customHeight="1" thickTop="1" thickBot="1" x14ac:dyDescent="0.35">
      <c r="B49" s="196"/>
      <c r="C49" s="197"/>
      <c r="D49" s="198"/>
      <c r="E49" s="198"/>
      <c r="F49" s="199"/>
      <c r="G49" s="200"/>
      <c r="H49" s="38"/>
      <c r="I49" s="182" t="str">
        <f>I23</f>
        <v>Total Amount</v>
      </c>
      <c r="J49" s="183"/>
      <c r="K49" s="183"/>
      <c r="L49" s="184">
        <f ca="1">SUM(L47:L48)</f>
        <v>450655.72914755216</v>
      </c>
    </row>
    <row r="50" spans="2:12" ht="16.2" thickBot="1" x14ac:dyDescent="0.35">
      <c r="B50" s="143"/>
      <c r="C50" s="143"/>
      <c r="D50" s="143"/>
      <c r="E50" s="143"/>
      <c r="F50" s="143"/>
      <c r="G50" s="143"/>
      <c r="H50" s="39"/>
      <c r="I50" s="186" t="str">
        <f>I24</f>
        <v>Rate review CAF FY22</v>
      </c>
      <c r="J50" s="187"/>
      <c r="K50" s="188">
        <f>K24</f>
        <v>1.9959404600811814E-2</v>
      </c>
      <c r="L50" s="189">
        <f ca="1">(L49-L36)*K50</f>
        <v>4168.4458124684506</v>
      </c>
    </row>
    <row r="51" spans="2:12" ht="16.2" thickBot="1" x14ac:dyDescent="0.35">
      <c r="B51" s="220"/>
      <c r="C51" s="221"/>
      <c r="D51" s="222"/>
      <c r="E51" s="222"/>
      <c r="F51" s="221"/>
      <c r="G51" s="223"/>
      <c r="H51" s="38"/>
      <c r="I51" s="192" t="str">
        <f>I25</f>
        <v>Total Program Costs</v>
      </c>
      <c r="J51" s="193"/>
      <c r="K51" s="194"/>
      <c r="L51" s="195">
        <f ca="1">L49+L50</f>
        <v>454824.17496002064</v>
      </c>
    </row>
    <row r="52" spans="2:12" ht="16.2" thickBot="1" x14ac:dyDescent="0.35">
      <c r="B52" s="51"/>
      <c r="C52" s="64" t="s">
        <v>76</v>
      </c>
      <c r="D52" s="65"/>
      <c r="E52" s="65"/>
      <c r="F52" s="66"/>
      <c r="G52" s="54"/>
      <c r="H52" s="38"/>
      <c r="I52" s="224" t="str">
        <f>I26</f>
        <v>Total Monthly Amount</v>
      </c>
      <c r="J52" s="225"/>
      <c r="K52" s="225"/>
      <c r="L52" s="205">
        <f ca="1">L51/12</f>
        <v>37902.01458000172</v>
      </c>
    </row>
    <row r="53" spans="2:12" ht="16.2" thickBot="1" x14ac:dyDescent="0.35">
      <c r="B53" s="51"/>
      <c r="C53" s="226"/>
      <c r="D53" s="227"/>
      <c r="E53" s="227"/>
      <c r="F53" s="226"/>
      <c r="G53" s="54"/>
      <c r="H53" s="38"/>
      <c r="I53" s="228"/>
      <c r="J53" s="147"/>
      <c r="K53" s="229"/>
      <c r="L53" s="230"/>
    </row>
    <row r="54" spans="2:12" ht="16.2" thickBot="1" x14ac:dyDescent="0.35">
      <c r="B54" s="51"/>
      <c r="C54" s="76"/>
      <c r="D54" s="77" t="s">
        <v>69</v>
      </c>
      <c r="E54" s="77" t="s">
        <v>70</v>
      </c>
      <c r="F54" s="78" t="s">
        <v>71</v>
      </c>
      <c r="G54" s="54"/>
      <c r="H54" s="38"/>
    </row>
    <row r="55" spans="2:12" ht="16.2" thickBot="1" x14ac:dyDescent="0.35">
      <c r="B55" s="51"/>
      <c r="C55" s="104" t="s">
        <v>80</v>
      </c>
      <c r="D55" s="90" t="e">
        <f>#REF!</f>
        <v>#REF!</v>
      </c>
      <c r="E55" s="105">
        <v>3.75</v>
      </c>
      <c r="F55" s="90" t="e">
        <f t="shared" ref="F55:F56" si="5">D55*E55</f>
        <v>#REF!</v>
      </c>
      <c r="G55" s="54"/>
      <c r="H55" s="38"/>
      <c r="I55" s="231"/>
      <c r="J55" s="212"/>
      <c r="K55" s="212"/>
      <c r="L55" s="232"/>
    </row>
    <row r="56" spans="2:12" ht="16.2" thickBot="1" x14ac:dyDescent="0.35">
      <c r="B56" s="51"/>
      <c r="C56" s="104" t="s">
        <v>83</v>
      </c>
      <c r="D56" s="90">
        <f>$S$7</f>
        <v>32198.400000000001</v>
      </c>
      <c r="E56" s="105">
        <f>[2]Analysis!D61</f>
        <v>0.37</v>
      </c>
      <c r="F56" s="90">
        <f t="shared" si="5"/>
        <v>11913.408000000001</v>
      </c>
      <c r="G56" s="54"/>
      <c r="H56" s="38"/>
      <c r="I56" s="67" t="s">
        <v>76</v>
      </c>
      <c r="J56" s="68"/>
      <c r="K56" s="68"/>
      <c r="L56" s="69"/>
    </row>
    <row r="57" spans="2:12" x14ac:dyDescent="0.3">
      <c r="B57" s="142"/>
      <c r="C57" s="143"/>
      <c r="D57" s="143"/>
      <c r="E57" s="143"/>
      <c r="F57" s="143"/>
      <c r="G57" s="146"/>
      <c r="H57" s="39"/>
      <c r="I57" s="79"/>
      <c r="J57" s="80" t="s">
        <v>69</v>
      </c>
      <c r="K57" s="80" t="s">
        <v>70</v>
      </c>
      <c r="L57" s="81" t="s">
        <v>71</v>
      </c>
    </row>
    <row r="58" spans="2:12" x14ac:dyDescent="0.3">
      <c r="B58" s="51"/>
      <c r="C58" s="115" t="s">
        <v>91</v>
      </c>
      <c r="D58" s="115"/>
      <c r="E58" s="116">
        <f>SUM(E55:E56)</f>
        <v>4.12</v>
      </c>
      <c r="F58" s="117" t="e">
        <f>SUM(F55:F56)</f>
        <v>#REF!</v>
      </c>
      <c r="G58" s="54"/>
      <c r="H58" s="38"/>
      <c r="I58" s="91" t="s">
        <v>74</v>
      </c>
      <c r="J58" s="92">
        <f ca="1">S5</f>
        <v>61253.048780487799</v>
      </c>
      <c r="K58" s="93">
        <v>0.8</v>
      </c>
      <c r="L58" s="94">
        <f ca="1">J58*K58</f>
        <v>49002.439024390245</v>
      </c>
    </row>
    <row r="59" spans="2:12" x14ac:dyDescent="0.3">
      <c r="B59" s="51"/>
      <c r="C59" s="123"/>
      <c r="D59" s="123"/>
      <c r="E59" s="123"/>
      <c r="F59" s="123"/>
      <c r="G59" s="54"/>
      <c r="H59" s="38"/>
      <c r="I59" s="101" t="str">
        <f>I33</f>
        <v>Direct Care III</v>
      </c>
      <c r="J59" s="102">
        <f>S6</f>
        <v>41516.800000000003</v>
      </c>
      <c r="K59" s="103">
        <f>E55</f>
        <v>3.75</v>
      </c>
      <c r="L59" s="94">
        <f t="shared" ref="L59:L60" si="6">J59*K59</f>
        <v>155688</v>
      </c>
    </row>
    <row r="60" spans="2:12" x14ac:dyDescent="0.3">
      <c r="B60" s="51"/>
      <c r="C60" s="126" t="s">
        <v>89</v>
      </c>
      <c r="D60" s="123"/>
      <c r="E60" s="127">
        <f>$S$9</f>
        <v>0.224</v>
      </c>
      <c r="F60" s="128" t="e">
        <f>F58*E60</f>
        <v>#REF!</v>
      </c>
      <c r="G60" s="54"/>
      <c r="H60" s="38"/>
      <c r="I60" s="106" t="s">
        <v>83</v>
      </c>
      <c r="J60" s="107">
        <f>D56</f>
        <v>32198.400000000001</v>
      </c>
      <c r="K60" s="108">
        <f>E56</f>
        <v>0.37</v>
      </c>
      <c r="L60" s="94">
        <f t="shared" si="6"/>
        <v>11913.408000000001</v>
      </c>
    </row>
    <row r="61" spans="2:12" x14ac:dyDescent="0.3">
      <c r="B61" s="51"/>
      <c r="C61" s="123"/>
      <c r="D61" s="123"/>
      <c r="E61" s="123"/>
      <c r="F61" s="132"/>
      <c r="G61" s="54"/>
      <c r="H61" s="38"/>
      <c r="I61" s="106"/>
      <c r="J61" s="107"/>
      <c r="K61" s="112"/>
      <c r="L61" s="94"/>
    </row>
    <row r="62" spans="2:12" x14ac:dyDescent="0.3">
      <c r="B62" s="51"/>
      <c r="C62" s="115" t="s">
        <v>101</v>
      </c>
      <c r="D62" s="137"/>
      <c r="E62" s="137"/>
      <c r="F62" s="138" t="e">
        <f>F58+F60</f>
        <v>#REF!</v>
      </c>
      <c r="G62" s="54"/>
      <c r="H62" s="38"/>
      <c r="I62" s="118" t="s">
        <v>91</v>
      </c>
      <c r="J62" s="119"/>
      <c r="K62" s="120">
        <f>SUM(K58:K61)</f>
        <v>4.92</v>
      </c>
      <c r="L62" s="121">
        <f ca="1">SUM(L58:L61)</f>
        <v>216603.84702439024</v>
      </c>
    </row>
    <row r="63" spans="2:12" x14ac:dyDescent="0.3">
      <c r="B63" s="142"/>
      <c r="C63" s="143"/>
      <c r="D63" s="143"/>
      <c r="E63" s="123"/>
      <c r="F63" s="143"/>
      <c r="G63" s="146"/>
      <c r="H63" s="39"/>
      <c r="I63" s="124"/>
      <c r="J63" s="56"/>
      <c r="K63" s="56"/>
      <c r="L63" s="57"/>
    </row>
    <row r="64" spans="2:12" x14ac:dyDescent="0.3">
      <c r="B64" s="51"/>
      <c r="C64" s="126" t="s">
        <v>94</v>
      </c>
      <c r="D64" s="123"/>
      <c r="E64" s="144">
        <f ca="1">$S$10</f>
        <v>6223.0430958663146</v>
      </c>
      <c r="F64" s="145">
        <f ca="1">E64*E58</f>
        <v>25638.937554969216</v>
      </c>
      <c r="G64" s="54"/>
      <c r="H64" s="38"/>
      <c r="I64" s="129" t="s">
        <v>89</v>
      </c>
      <c r="J64" s="56"/>
      <c r="K64" s="130">
        <f>E60</f>
        <v>0.224</v>
      </c>
      <c r="L64" s="141">
        <f ca="1">L62*K64</f>
        <v>48519.261733463412</v>
      </c>
    </row>
    <row r="65" spans="1:17" x14ac:dyDescent="0.3">
      <c r="B65" s="142"/>
      <c r="C65" s="126" t="s">
        <v>98</v>
      </c>
      <c r="D65" s="143"/>
      <c r="E65" s="144">
        <f>$S$12</f>
        <v>10519.689922480622</v>
      </c>
      <c r="F65" s="162">
        <f>E65*$E$58</f>
        <v>43341.122480620164</v>
      </c>
      <c r="G65" s="146"/>
      <c r="H65" s="39"/>
      <c r="I65" s="215" t="str">
        <f>I39</f>
        <v>PFMLA Trust Contribution</v>
      </c>
      <c r="J65" s="56"/>
      <c r="K65" s="134">
        <f>K39</f>
        <v>3.7000000000000002E-3</v>
      </c>
      <c r="L65" s="135">
        <f ca="1">L62*K65</f>
        <v>801.43423399024391</v>
      </c>
    </row>
    <row r="66" spans="1:17" x14ac:dyDescent="0.3">
      <c r="B66" s="51"/>
      <c r="C66" s="126" t="s">
        <v>100</v>
      </c>
      <c r="D66" s="123"/>
      <c r="E66" s="161">
        <f ca="1">$S$13</f>
        <v>358.14138204924546</v>
      </c>
      <c r="F66" s="162">
        <f ca="1">E66*$E$58</f>
        <v>1475.5424940428913</v>
      </c>
      <c r="G66" s="54"/>
      <c r="H66" s="38"/>
      <c r="I66" s="118" t="s">
        <v>101</v>
      </c>
      <c r="J66" s="139"/>
      <c r="K66" s="139"/>
      <c r="L66" s="140">
        <f ca="1">SUM(L62:L65)</f>
        <v>265924.54299184389</v>
      </c>
    </row>
    <row r="67" spans="1:17" x14ac:dyDescent="0.3">
      <c r="B67" s="51"/>
      <c r="C67" s="126" t="s">
        <v>102</v>
      </c>
      <c r="D67" s="123"/>
      <c r="E67" s="161">
        <f ca="1">$S$14</f>
        <v>1841.1169744942831</v>
      </c>
      <c r="F67" s="162">
        <f ca="1">E67*$E$58</f>
        <v>7585.4019349164464</v>
      </c>
      <c r="G67" s="54"/>
      <c r="H67" s="38"/>
      <c r="I67" s="106"/>
      <c r="J67" s="56"/>
      <c r="K67" s="56"/>
      <c r="L67" s="141"/>
    </row>
    <row r="68" spans="1:17" x14ac:dyDescent="0.3">
      <c r="B68" s="51"/>
      <c r="C68" s="126" t="s">
        <v>103</v>
      </c>
      <c r="D68" s="123"/>
      <c r="E68" s="161">
        <f ca="1">$S$15</f>
        <v>433.69458128078816</v>
      </c>
      <c r="F68" s="169">
        <f ca="1">E68*$E$58</f>
        <v>1786.8216748768473</v>
      </c>
      <c r="G68" s="54"/>
      <c r="H68" s="38"/>
      <c r="I68" s="129" t="s">
        <v>94</v>
      </c>
      <c r="J68" s="147"/>
      <c r="K68" s="148">
        <f ca="1">E64</f>
        <v>6223.0430958663146</v>
      </c>
      <c r="L68" s="149">
        <f ca="1">K68*K62</f>
        <v>30617.372031662268</v>
      </c>
    </row>
    <row r="69" spans="1:17" x14ac:dyDescent="0.3">
      <c r="B69" s="51"/>
      <c r="C69" s="115" t="s">
        <v>109</v>
      </c>
      <c r="D69" s="137"/>
      <c r="E69" s="137"/>
      <c r="F69" s="162" t="e">
        <f>SUM(F62:F68)</f>
        <v>#REF!</v>
      </c>
      <c r="G69" s="54"/>
      <c r="H69" s="38"/>
      <c r="I69" s="233" t="str">
        <f>I43</f>
        <v>Occupancy (non-Boston)</v>
      </c>
      <c r="J69" s="155"/>
      <c r="K69" s="156">
        <f>E65</f>
        <v>10519.689922480622</v>
      </c>
      <c r="L69" s="157">
        <f>K69*K62</f>
        <v>51756.874418604661</v>
      </c>
    </row>
    <row r="70" spans="1:17" ht="16.2" thickBot="1" x14ac:dyDescent="0.35">
      <c r="B70" s="51"/>
      <c r="C70" s="173" t="s">
        <v>110</v>
      </c>
      <c r="D70" s="174"/>
      <c r="E70" s="175">
        <f>$S$16</f>
        <v>0.12</v>
      </c>
      <c r="F70" s="176" t="e">
        <f>F69*E70</f>
        <v>#REF!</v>
      </c>
      <c r="G70" s="54"/>
      <c r="H70" s="38"/>
      <c r="I70" s="129" t="s">
        <v>100</v>
      </c>
      <c r="J70" s="56"/>
      <c r="K70" s="163">
        <f ca="1">E66</f>
        <v>358.14138204924546</v>
      </c>
      <c r="L70" s="172">
        <f ca="1">K70*K62</f>
        <v>1762.0555996822877</v>
      </c>
      <c r="O70" s="38"/>
      <c r="P70" s="38"/>
    </row>
    <row r="71" spans="1:17" ht="16.2" thickTop="1" x14ac:dyDescent="0.3">
      <c r="B71" s="51"/>
      <c r="C71" s="126" t="s">
        <v>111</v>
      </c>
      <c r="D71" s="126"/>
      <c r="E71" s="126"/>
      <c r="F71" s="181" t="e">
        <f>SUM(F69:F70)</f>
        <v>#REF!</v>
      </c>
      <c r="G71" s="54"/>
      <c r="H71" s="38"/>
      <c r="I71" s="129" t="s">
        <v>102</v>
      </c>
      <c r="J71" s="56"/>
      <c r="K71" s="163">
        <f ca="1">E67</f>
        <v>1841.1169744942831</v>
      </c>
      <c r="L71" s="172">
        <f ca="1">K71*K62</f>
        <v>9058.2955145118722</v>
      </c>
    </row>
    <row r="72" spans="1:17" ht="16.2" thickBot="1" x14ac:dyDescent="0.35">
      <c r="B72" s="51"/>
      <c r="C72" s="126" t="s">
        <v>113</v>
      </c>
      <c r="D72" s="123"/>
      <c r="E72" s="127" t="e">
        <f>#REF!</f>
        <v>#REF!</v>
      </c>
      <c r="F72" s="181" t="e">
        <f>(F71+(F71*E72))</f>
        <v>#REF!</v>
      </c>
      <c r="G72" s="54"/>
      <c r="H72" s="38"/>
      <c r="I72" s="129" t="s">
        <v>103</v>
      </c>
      <c r="J72" s="56"/>
      <c r="K72" s="163">
        <f ca="1">E68</f>
        <v>433.69458128078816</v>
      </c>
      <c r="L72" s="217">
        <f ca="1">K72*K62</f>
        <v>2133.7773399014777</v>
      </c>
    </row>
    <row r="73" spans="1:17" ht="16.2" thickBot="1" x14ac:dyDescent="0.35">
      <c r="A73" s="38"/>
      <c r="B73" s="142"/>
      <c r="C73" s="185" t="s">
        <v>62</v>
      </c>
      <c r="D73" s="143"/>
      <c r="E73" s="143"/>
      <c r="F73" s="191" t="e">
        <f>F72/12</f>
        <v>#REF!</v>
      </c>
      <c r="G73" s="146"/>
      <c r="H73" s="39"/>
      <c r="I73" s="118" t="s">
        <v>109</v>
      </c>
      <c r="J73" s="139"/>
      <c r="K73" s="139"/>
      <c r="L73" s="172">
        <f ca="1">SUM(L66:L72)</f>
        <v>361252.91789620643</v>
      </c>
      <c r="M73" s="38"/>
      <c r="N73" s="38"/>
      <c r="Q73" s="219"/>
    </row>
    <row r="74" spans="1:17" ht="17.55" customHeight="1" thickBot="1" x14ac:dyDescent="0.35">
      <c r="B74" s="196"/>
      <c r="C74" s="197"/>
      <c r="D74" s="198"/>
      <c r="E74" s="198"/>
      <c r="F74" s="199"/>
      <c r="G74" s="200"/>
      <c r="H74" s="38"/>
      <c r="I74" s="177" t="s">
        <v>110</v>
      </c>
      <c r="J74" s="178"/>
      <c r="K74" s="218">
        <f>E70</f>
        <v>0.12</v>
      </c>
      <c r="L74" s="180">
        <f ca="1">L73*K74-(L65*K74)</f>
        <v>43254.178039465944</v>
      </c>
    </row>
    <row r="75" spans="1:17" ht="16.8" thickTop="1" thickBot="1" x14ac:dyDescent="0.35">
      <c r="B75" s="143"/>
      <c r="C75" s="143"/>
      <c r="D75" s="143"/>
      <c r="E75" s="143"/>
      <c r="F75" s="143"/>
      <c r="G75" s="143"/>
      <c r="H75" s="39"/>
      <c r="I75" s="234" t="str">
        <f>I49</f>
        <v>Total Amount</v>
      </c>
      <c r="J75" s="235"/>
      <c r="K75" s="235"/>
      <c r="L75" s="236">
        <f ca="1">SUM(L73:L74)</f>
        <v>404507.09593567241</v>
      </c>
    </row>
    <row r="76" spans="1:17" ht="16.2" thickBot="1" x14ac:dyDescent="0.35">
      <c r="B76" s="220"/>
      <c r="C76" s="221"/>
      <c r="D76" s="222"/>
      <c r="E76" s="222"/>
      <c r="F76" s="221"/>
      <c r="G76" s="223"/>
      <c r="H76" s="38"/>
      <c r="I76" s="237" t="str">
        <f>I50</f>
        <v>Rate review CAF FY22</v>
      </c>
      <c r="J76" s="238"/>
      <c r="K76" s="239">
        <f>K50</f>
        <v>1.9959404600811814E-2</v>
      </c>
      <c r="L76" s="240">
        <f ca="1">(L75-L62)*K76</f>
        <v>3750.4369708273325</v>
      </c>
    </row>
    <row r="77" spans="1:17" ht="16.2" thickBot="1" x14ac:dyDescent="0.35">
      <c r="B77" s="51"/>
      <c r="C77" s="64" t="s">
        <v>81</v>
      </c>
      <c r="D77" s="65"/>
      <c r="E77" s="65"/>
      <c r="F77" s="66"/>
      <c r="G77" s="54"/>
      <c r="H77" s="38"/>
      <c r="I77" s="241" t="str">
        <f>I51</f>
        <v>Total Program Costs</v>
      </c>
      <c r="J77" s="242"/>
      <c r="K77" s="243"/>
      <c r="L77" s="244">
        <f ca="1">L75+L76</f>
        <v>408257.53290649975</v>
      </c>
    </row>
    <row r="78" spans="1:17" ht="16.2" thickBot="1" x14ac:dyDescent="0.35">
      <c r="B78" s="51"/>
      <c r="C78" s="76"/>
      <c r="D78" s="77" t="s">
        <v>69</v>
      </c>
      <c r="E78" s="77" t="s">
        <v>70</v>
      </c>
      <c r="F78" s="78" t="s">
        <v>71</v>
      </c>
      <c r="G78" s="54"/>
      <c r="H78" s="38"/>
      <c r="I78" s="245" t="str">
        <f>I52</f>
        <v>Total Monthly Amount</v>
      </c>
      <c r="J78" s="246"/>
      <c r="K78" s="246"/>
      <c r="L78" s="247">
        <f ca="1">L77/12</f>
        <v>34021.461075541643</v>
      </c>
    </row>
    <row r="79" spans="1:17" x14ac:dyDescent="0.3">
      <c r="B79" s="51"/>
      <c r="C79" s="123"/>
      <c r="D79" s="77"/>
      <c r="E79" s="77"/>
      <c r="F79" s="77"/>
      <c r="G79" s="54"/>
      <c r="H79" s="38"/>
      <c r="I79" s="228"/>
      <c r="J79" s="147"/>
      <c r="K79" s="229"/>
      <c r="L79" s="230"/>
    </row>
    <row r="80" spans="1:17" ht="16.2" thickBot="1" x14ac:dyDescent="0.35">
      <c r="B80" s="51"/>
      <c r="C80" s="87" t="s">
        <v>74</v>
      </c>
      <c r="D80" s="88">
        <f ca="1">$S$5</f>
        <v>61253.048780487799</v>
      </c>
      <c r="E80" s="89">
        <f>[2]Analysis!B62</f>
        <v>0.75</v>
      </c>
      <c r="F80" s="90">
        <f ca="1">D80*E80</f>
        <v>45939.786585365851</v>
      </c>
      <c r="G80" s="54"/>
      <c r="H80" s="38"/>
    </row>
    <row r="81" spans="2:12" ht="16.2" thickBot="1" x14ac:dyDescent="0.35">
      <c r="B81" s="51"/>
      <c r="C81" s="104"/>
      <c r="D81" s="90"/>
      <c r="E81" s="105"/>
      <c r="F81" s="90"/>
      <c r="G81" s="54"/>
      <c r="H81" s="38"/>
      <c r="I81" s="231"/>
      <c r="J81" s="212"/>
      <c r="K81" s="212"/>
      <c r="L81" s="232"/>
    </row>
    <row r="82" spans="2:12" ht="16.2" thickBot="1" x14ac:dyDescent="0.35">
      <c r="B82" s="51"/>
      <c r="C82" s="104"/>
      <c r="D82" s="90"/>
      <c r="E82" s="105"/>
      <c r="F82" s="90"/>
      <c r="G82" s="54"/>
      <c r="H82" s="38"/>
      <c r="I82" s="67" t="s">
        <v>117</v>
      </c>
      <c r="J82" s="68"/>
      <c r="K82" s="68"/>
      <c r="L82" s="69"/>
    </row>
    <row r="83" spans="2:12" x14ac:dyDescent="0.3">
      <c r="B83" s="51"/>
      <c r="C83" s="104"/>
      <c r="D83" s="90"/>
      <c r="E83" s="105"/>
      <c r="F83" s="90"/>
      <c r="G83" s="54"/>
      <c r="H83" s="38"/>
      <c r="I83" s="79"/>
      <c r="J83" s="80" t="s">
        <v>69</v>
      </c>
      <c r="K83" s="80" t="s">
        <v>70</v>
      </c>
      <c r="L83" s="81" t="s">
        <v>71</v>
      </c>
    </row>
    <row r="84" spans="2:12" x14ac:dyDescent="0.3">
      <c r="B84" s="51"/>
      <c r="C84" s="104" t="s">
        <v>80</v>
      </c>
      <c r="D84" s="90" t="e">
        <f>#REF!</f>
        <v>#REF!</v>
      </c>
      <c r="E84" s="105">
        <v>3.45</v>
      </c>
      <c r="F84" s="90" t="e">
        <f t="shared" ref="F84:F85" si="7">D84*E84</f>
        <v>#REF!</v>
      </c>
      <c r="G84" s="54"/>
      <c r="H84" s="38"/>
      <c r="I84" s="91" t="s">
        <v>74</v>
      </c>
      <c r="J84" s="92">
        <f ca="1">D80</f>
        <v>61253.048780487799</v>
      </c>
      <c r="K84" s="93">
        <f>E80</f>
        <v>0.75</v>
      </c>
      <c r="L84" s="94">
        <f ca="1">K84*J84</f>
        <v>45939.786585365851</v>
      </c>
    </row>
    <row r="85" spans="2:12" x14ac:dyDescent="0.3">
      <c r="B85" s="51"/>
      <c r="C85" s="104" t="s">
        <v>83</v>
      </c>
      <c r="D85" s="90">
        <f>$S$7</f>
        <v>32198.400000000001</v>
      </c>
      <c r="E85" s="105">
        <f>[2]Analysis!D62</f>
        <v>0.32</v>
      </c>
      <c r="F85" s="90">
        <f t="shared" si="7"/>
        <v>10303.488000000001</v>
      </c>
      <c r="G85" s="54"/>
      <c r="H85" s="38"/>
      <c r="I85" s="101" t="str">
        <f>I59</f>
        <v>Direct Care III</v>
      </c>
      <c r="J85" s="102">
        <f>S6</f>
        <v>41516.800000000003</v>
      </c>
      <c r="K85" s="103">
        <f>E84</f>
        <v>3.45</v>
      </c>
      <c r="L85" s="94">
        <f t="shared" ref="L85:L86" si="8">K85*J85</f>
        <v>143232.96000000002</v>
      </c>
    </row>
    <row r="86" spans="2:12" x14ac:dyDescent="0.3">
      <c r="B86" s="142"/>
      <c r="C86" s="143"/>
      <c r="D86" s="143"/>
      <c r="E86" s="143"/>
      <c r="F86" s="143"/>
      <c r="G86" s="146"/>
      <c r="H86" s="39"/>
      <c r="I86" s="106" t="s">
        <v>83</v>
      </c>
      <c r="J86" s="107">
        <f>D85</f>
        <v>32198.400000000001</v>
      </c>
      <c r="K86" s="108">
        <f>E85</f>
        <v>0.32</v>
      </c>
      <c r="L86" s="94">
        <f t="shared" si="8"/>
        <v>10303.488000000001</v>
      </c>
    </row>
    <row r="87" spans="2:12" x14ac:dyDescent="0.3">
      <c r="B87" s="51"/>
      <c r="C87" s="115" t="s">
        <v>91</v>
      </c>
      <c r="D87" s="115"/>
      <c r="E87" s="116">
        <f>SUM(E80:E85)</f>
        <v>4.5200000000000005</v>
      </c>
      <c r="F87" s="117" t="e">
        <f ca="1">SUM(F80:F85)</f>
        <v>#REF!</v>
      </c>
      <c r="G87" s="54"/>
      <c r="H87" s="38"/>
      <c r="I87" s="106"/>
      <c r="J87" s="107"/>
      <c r="K87" s="112"/>
      <c r="L87" s="94"/>
    </row>
    <row r="88" spans="2:12" x14ac:dyDescent="0.3">
      <c r="B88" s="51"/>
      <c r="C88" s="123"/>
      <c r="D88" s="123"/>
      <c r="E88" s="123"/>
      <c r="F88" s="123"/>
      <c r="G88" s="54"/>
      <c r="H88" s="38"/>
      <c r="I88" s="118" t="s">
        <v>91</v>
      </c>
      <c r="J88" s="119"/>
      <c r="K88" s="120">
        <f>SUM(K84:K87)</f>
        <v>4.5200000000000005</v>
      </c>
      <c r="L88" s="121">
        <f ca="1">SUM(L84:L87)</f>
        <v>199476.23458536589</v>
      </c>
    </row>
    <row r="89" spans="2:12" x14ac:dyDescent="0.3">
      <c r="B89" s="51"/>
      <c r="C89" s="126" t="s">
        <v>89</v>
      </c>
      <c r="D89" s="123"/>
      <c r="E89" s="127">
        <f>$S$9</f>
        <v>0.224</v>
      </c>
      <c r="F89" s="128" t="e">
        <f ca="1">F87*E89</f>
        <v>#REF!</v>
      </c>
      <c r="G89" s="54"/>
      <c r="H89" s="38"/>
      <c r="I89" s="124"/>
      <c r="J89" s="56"/>
      <c r="K89" s="56"/>
      <c r="L89" s="57"/>
    </row>
    <row r="90" spans="2:12" x14ac:dyDescent="0.3">
      <c r="B90" s="51"/>
      <c r="C90" s="123"/>
      <c r="D90" s="123"/>
      <c r="E90" s="123"/>
      <c r="F90" s="132"/>
      <c r="G90" s="54"/>
      <c r="H90" s="38"/>
      <c r="I90" s="129" t="s">
        <v>89</v>
      </c>
      <c r="J90" s="56"/>
      <c r="K90" s="130">
        <f>E89</f>
        <v>0.224</v>
      </c>
      <c r="L90" s="141">
        <f ca="1">L88*K90</f>
        <v>44682.676547121962</v>
      </c>
    </row>
    <row r="91" spans="2:12" x14ac:dyDescent="0.3">
      <c r="B91" s="51"/>
      <c r="C91" s="115" t="s">
        <v>101</v>
      </c>
      <c r="D91" s="137"/>
      <c r="E91" s="137"/>
      <c r="F91" s="138" t="e">
        <f ca="1">F87+F89</f>
        <v>#REF!</v>
      </c>
      <c r="G91" s="54"/>
      <c r="H91" s="38"/>
      <c r="I91" s="215" t="str">
        <f>I65</f>
        <v>PFMLA Trust Contribution</v>
      </c>
      <c r="J91" s="56"/>
      <c r="K91" s="134">
        <f>K65</f>
        <v>3.7000000000000002E-3</v>
      </c>
      <c r="L91" s="135">
        <f ca="1">L88*K91</f>
        <v>738.06206796585388</v>
      </c>
    </row>
    <row r="92" spans="2:12" x14ac:dyDescent="0.3">
      <c r="B92" s="142"/>
      <c r="C92" s="143"/>
      <c r="D92" s="143"/>
      <c r="E92" s="123"/>
      <c r="F92" s="143"/>
      <c r="G92" s="146"/>
      <c r="H92" s="39"/>
      <c r="I92" s="118" t="s">
        <v>101</v>
      </c>
      <c r="J92" s="139"/>
      <c r="K92" s="139"/>
      <c r="L92" s="140">
        <f ca="1">SUM(L88:L91)</f>
        <v>244896.97320045371</v>
      </c>
    </row>
    <row r="93" spans="2:12" x14ac:dyDescent="0.3">
      <c r="B93" s="51"/>
      <c r="C93" s="126" t="s">
        <v>94</v>
      </c>
      <c r="D93" s="123"/>
      <c r="E93" s="144">
        <f ca="1">$S$10</f>
        <v>6223.0430958663146</v>
      </c>
      <c r="F93" s="145">
        <f ca="1">E93*E87</f>
        <v>28128.154793315745</v>
      </c>
      <c r="G93" s="54"/>
      <c r="H93" s="38"/>
      <c r="I93" s="106"/>
      <c r="J93" s="56"/>
      <c r="K93" s="56"/>
      <c r="L93" s="141"/>
    </row>
    <row r="94" spans="2:12" x14ac:dyDescent="0.3">
      <c r="B94" s="142"/>
      <c r="C94" s="126" t="s">
        <v>98</v>
      </c>
      <c r="D94" s="143"/>
      <c r="E94" s="144">
        <f>$S$12</f>
        <v>10519.689922480622</v>
      </c>
      <c r="F94" s="162">
        <f>E94*$E$87</f>
        <v>47548.998449612416</v>
      </c>
      <c r="G94" s="146"/>
      <c r="H94" s="39"/>
      <c r="I94" s="129" t="s">
        <v>94</v>
      </c>
      <c r="J94" s="147"/>
      <c r="K94" s="148">
        <f ca="1">E93</f>
        <v>6223.0430958663146</v>
      </c>
      <c r="L94" s="149">
        <f ca="1">K94*K88</f>
        <v>28128.154793315745</v>
      </c>
    </row>
    <row r="95" spans="2:12" x14ac:dyDescent="0.3">
      <c r="B95" s="51"/>
      <c r="C95" s="126" t="s">
        <v>100</v>
      </c>
      <c r="D95" s="123"/>
      <c r="E95" s="161">
        <f ca="1">$S$13</f>
        <v>358.14138204924546</v>
      </c>
      <c r="F95" s="162">
        <f ca="1">E95*$E$87</f>
        <v>1618.7990468625896</v>
      </c>
      <c r="G95" s="54"/>
      <c r="H95" s="38"/>
      <c r="I95" s="216" t="str">
        <f>R12</f>
        <v>Occupancy (non-Boston)</v>
      </c>
      <c r="J95" s="155"/>
      <c r="K95" s="156">
        <f>E94</f>
        <v>10519.689922480622</v>
      </c>
      <c r="L95" s="157">
        <f>K95*K88</f>
        <v>47548.998449612416</v>
      </c>
    </row>
    <row r="96" spans="2:12" x14ac:dyDescent="0.3">
      <c r="B96" s="51"/>
      <c r="C96" s="126" t="s">
        <v>102</v>
      </c>
      <c r="D96" s="123"/>
      <c r="E96" s="161">
        <f ca="1">$S$14</f>
        <v>1841.1169744942831</v>
      </c>
      <c r="F96" s="162">
        <f ca="1">E96*$E$87</f>
        <v>8321.8487247141602</v>
      </c>
      <c r="G96" s="54"/>
      <c r="H96" s="38"/>
      <c r="I96" s="129" t="s">
        <v>100</v>
      </c>
      <c r="J96" s="56"/>
      <c r="K96" s="163">
        <f ca="1">E95</f>
        <v>358.14138204924546</v>
      </c>
      <c r="L96" s="172">
        <f ca="1">K96*K88</f>
        <v>1618.7990468625896</v>
      </c>
    </row>
    <row r="97" spans="1:17" x14ac:dyDescent="0.3">
      <c r="B97" s="51"/>
      <c r="C97" s="126" t="s">
        <v>103</v>
      </c>
      <c r="D97" s="123"/>
      <c r="E97" s="161">
        <f ca="1">$S$15</f>
        <v>433.69458128078816</v>
      </c>
      <c r="F97" s="169">
        <f ca="1">E97*$E$87</f>
        <v>1960.2995073891627</v>
      </c>
      <c r="G97" s="54"/>
      <c r="H97" s="38"/>
      <c r="I97" s="129" t="s">
        <v>102</v>
      </c>
      <c r="J97" s="56"/>
      <c r="K97" s="163">
        <f ca="1">E96</f>
        <v>1841.1169744942831</v>
      </c>
      <c r="L97" s="172">
        <f ca="1">K97*K88</f>
        <v>8321.8487247141602</v>
      </c>
    </row>
    <row r="98" spans="1:17" x14ac:dyDescent="0.3">
      <c r="B98" s="51"/>
      <c r="C98" s="115" t="s">
        <v>109</v>
      </c>
      <c r="D98" s="137"/>
      <c r="E98" s="137"/>
      <c r="F98" s="162" t="e">
        <f ca="1">SUM(F91:F97)</f>
        <v>#REF!</v>
      </c>
      <c r="G98" s="54"/>
      <c r="H98" s="38"/>
      <c r="I98" s="129" t="s">
        <v>103</v>
      </c>
      <c r="J98" s="56"/>
      <c r="K98" s="163">
        <f ca="1">E97</f>
        <v>433.69458128078816</v>
      </c>
      <c r="L98" s="217">
        <f ca="1">K98*K88</f>
        <v>1960.2995073891627</v>
      </c>
    </row>
    <row r="99" spans="1:17" ht="16.2" thickBot="1" x14ac:dyDescent="0.35">
      <c r="B99" s="51"/>
      <c r="C99" s="173" t="s">
        <v>110</v>
      </c>
      <c r="D99" s="174"/>
      <c r="E99" s="175">
        <f>$S$16</f>
        <v>0.12</v>
      </c>
      <c r="F99" s="176" t="e">
        <f ca="1">F98*E99</f>
        <v>#REF!</v>
      </c>
      <c r="G99" s="54"/>
      <c r="H99" s="38"/>
      <c r="I99" s="118" t="s">
        <v>109</v>
      </c>
      <c r="J99" s="139"/>
      <c r="K99" s="139"/>
      <c r="L99" s="172">
        <f ca="1">SUM(L92:L98)</f>
        <v>332475.07372234779</v>
      </c>
      <c r="O99" s="38"/>
      <c r="P99" s="38"/>
    </row>
    <row r="100" spans="1:17" ht="16.8" thickTop="1" thickBot="1" x14ac:dyDescent="0.35">
      <c r="B100" s="51"/>
      <c r="C100" s="126" t="s">
        <v>111</v>
      </c>
      <c r="D100" s="126"/>
      <c r="E100" s="126"/>
      <c r="F100" s="181" t="e">
        <f ca="1">SUM(F98:F99)</f>
        <v>#REF!</v>
      </c>
      <c r="G100" s="54"/>
      <c r="H100" s="38"/>
      <c r="I100" s="177" t="s">
        <v>110</v>
      </c>
      <c r="J100" s="178"/>
      <c r="K100" s="218">
        <f>E99</f>
        <v>0.12</v>
      </c>
      <c r="L100" s="180">
        <f ca="1">L99*K100-(L91*K100)</f>
        <v>39808.441398525829</v>
      </c>
    </row>
    <row r="101" spans="1:17" ht="16.8" thickTop="1" thickBot="1" x14ac:dyDescent="0.35">
      <c r="B101" s="51"/>
      <c r="C101" s="126" t="s">
        <v>113</v>
      </c>
      <c r="D101" s="123"/>
      <c r="E101" s="127" t="e">
        <f>#REF!</f>
        <v>#REF!</v>
      </c>
      <c r="F101" s="181" t="e">
        <f ca="1">(F100+(F100*E101))</f>
        <v>#REF!</v>
      </c>
      <c r="G101" s="54"/>
      <c r="H101" s="38"/>
      <c r="I101" s="182" t="str">
        <f>I75</f>
        <v>Total Amount</v>
      </c>
      <c r="J101" s="183"/>
      <c r="K101" s="183"/>
      <c r="L101" s="184">
        <f ca="1">SUM(L99:L100)</f>
        <v>372283.51512087364</v>
      </c>
    </row>
    <row r="102" spans="1:17" ht="16.2" thickBot="1" x14ac:dyDescent="0.35">
      <c r="A102" s="38"/>
      <c r="B102" s="142"/>
      <c r="C102" s="185" t="s">
        <v>62</v>
      </c>
      <c r="D102" s="143"/>
      <c r="E102" s="143"/>
      <c r="F102" s="191" t="e">
        <f ca="1">F101/12</f>
        <v>#REF!</v>
      </c>
      <c r="G102" s="146"/>
      <c r="H102" s="39"/>
      <c r="I102" s="186" t="str">
        <f>I76</f>
        <v>Rate review CAF FY22</v>
      </c>
      <c r="J102" s="187"/>
      <c r="K102" s="188">
        <f>K76</f>
        <v>1.9959404600811814E-2</v>
      </c>
      <c r="L102" s="189">
        <f ca="1">(L101-L88)*K102</f>
        <v>3449.1304301741911</v>
      </c>
      <c r="M102" s="38"/>
      <c r="N102" s="38"/>
      <c r="Q102" s="219"/>
    </row>
    <row r="103" spans="1:17" ht="24" customHeight="1" thickBot="1" x14ac:dyDescent="0.35">
      <c r="B103" s="196"/>
      <c r="C103" s="197"/>
      <c r="D103" s="198"/>
      <c r="E103" s="198"/>
      <c r="F103" s="199"/>
      <c r="G103" s="200"/>
      <c r="H103" s="38"/>
      <c r="I103" s="192" t="str">
        <f>I77</f>
        <v>Total Program Costs</v>
      </c>
      <c r="J103" s="193"/>
      <c r="K103" s="194"/>
      <c r="L103" s="195">
        <f ca="1">L101+L102</f>
        <v>375732.64555104781</v>
      </c>
    </row>
    <row r="104" spans="1:17" ht="16.2" thickBot="1" x14ac:dyDescent="0.35">
      <c r="B104" s="143"/>
      <c r="C104" s="143"/>
      <c r="D104" s="143"/>
      <c r="E104" s="143"/>
      <c r="F104" s="143"/>
      <c r="G104" s="143"/>
      <c r="H104" s="39"/>
      <c r="I104" s="248" t="str">
        <f>I78</f>
        <v>Total Monthly Amount</v>
      </c>
      <c r="J104" s="242"/>
      <c r="K104" s="249"/>
      <c r="L104" s="250">
        <f ca="1">L103/12</f>
        <v>31311.053795920652</v>
      </c>
    </row>
    <row r="105" spans="1:17" ht="16.2" thickBot="1" x14ac:dyDescent="0.35">
      <c r="B105" s="143"/>
      <c r="C105" s="143"/>
      <c r="D105" s="143"/>
      <c r="E105" s="143"/>
      <c r="F105" s="143"/>
      <c r="G105" s="143"/>
      <c r="H105" s="39"/>
      <c r="I105" s="251"/>
      <c r="J105" s="56"/>
      <c r="K105" s="252"/>
      <c r="L105" s="253"/>
    </row>
    <row r="106" spans="1:17" ht="16.2" thickBot="1" x14ac:dyDescent="0.35">
      <c r="B106" s="220"/>
      <c r="C106" s="221"/>
      <c r="D106" s="222"/>
      <c r="E106" s="222"/>
      <c r="F106" s="221"/>
      <c r="G106" s="223"/>
      <c r="H106" s="38"/>
    </row>
    <row r="107" spans="1:17" ht="16.2" thickBot="1" x14ac:dyDescent="0.35">
      <c r="B107" s="51"/>
      <c r="C107" s="64" t="s">
        <v>84</v>
      </c>
      <c r="D107" s="65"/>
      <c r="E107" s="65"/>
      <c r="F107" s="66"/>
      <c r="G107" s="54"/>
      <c r="H107" s="38"/>
      <c r="I107" s="231"/>
      <c r="J107" s="212"/>
      <c r="K107" s="212"/>
      <c r="L107" s="232"/>
    </row>
    <row r="108" spans="1:17" ht="16.2" thickBot="1" x14ac:dyDescent="0.35">
      <c r="B108" s="51"/>
      <c r="C108" s="76"/>
      <c r="D108" s="77" t="s">
        <v>69</v>
      </c>
      <c r="E108" s="77" t="s">
        <v>70</v>
      </c>
      <c r="F108" s="78" t="s">
        <v>71</v>
      </c>
      <c r="G108" s="54"/>
      <c r="H108" s="38"/>
      <c r="I108" s="67" t="s">
        <v>84</v>
      </c>
      <c r="J108" s="68"/>
      <c r="K108" s="68"/>
      <c r="L108" s="69"/>
    </row>
    <row r="109" spans="1:17" x14ac:dyDescent="0.3">
      <c r="B109" s="51"/>
      <c r="C109" s="87" t="s">
        <v>74</v>
      </c>
      <c r="D109" s="88">
        <f ca="1">$S$5</f>
        <v>61253.048780487799</v>
      </c>
      <c r="E109" s="89">
        <f>[2]Analysis!B63</f>
        <v>0.45</v>
      </c>
      <c r="F109" s="90">
        <f ca="1">D109*E109</f>
        <v>27563.871951219509</v>
      </c>
      <c r="G109" s="54"/>
      <c r="H109" s="38"/>
      <c r="I109" s="79"/>
      <c r="J109" s="80" t="s">
        <v>69</v>
      </c>
      <c r="K109" s="80" t="s">
        <v>70</v>
      </c>
      <c r="L109" s="81" t="s">
        <v>71</v>
      </c>
    </row>
    <row r="110" spans="1:17" x14ac:dyDescent="0.3">
      <c r="B110" s="51"/>
      <c r="C110" s="104"/>
      <c r="D110" s="90"/>
      <c r="E110" s="105"/>
      <c r="F110" s="90"/>
      <c r="G110" s="54"/>
      <c r="H110" s="38"/>
      <c r="I110" s="91" t="s">
        <v>74</v>
      </c>
      <c r="J110" s="92">
        <f>53000*(4.38%+1)*(2.35%+1)</f>
        <v>56621.452900000004</v>
      </c>
      <c r="K110" s="93">
        <f>E109</f>
        <v>0.45</v>
      </c>
      <c r="L110" s="94">
        <f>J110*K110</f>
        <v>25479.653805000002</v>
      </c>
    </row>
    <row r="111" spans="1:17" x14ac:dyDescent="0.3">
      <c r="B111" s="51"/>
      <c r="C111" s="104"/>
      <c r="D111" s="90"/>
      <c r="E111" s="105"/>
      <c r="F111" s="90"/>
      <c r="G111" s="54"/>
      <c r="H111" s="38"/>
      <c r="I111" s="101" t="str">
        <f>I85</f>
        <v>Direct Care III</v>
      </c>
      <c r="J111" s="102">
        <f>J85</f>
        <v>41516.800000000003</v>
      </c>
      <c r="K111" s="103">
        <f>E113</f>
        <v>2.2000000000000002</v>
      </c>
      <c r="L111" s="94">
        <f>J111*K111</f>
        <v>91336.960000000021</v>
      </c>
    </row>
    <row r="112" spans="1:17" x14ac:dyDescent="0.3">
      <c r="B112" s="51"/>
      <c r="C112" s="104"/>
      <c r="D112" s="90"/>
      <c r="E112" s="105"/>
      <c r="F112" s="90"/>
      <c r="G112" s="54"/>
      <c r="H112" s="38"/>
      <c r="I112" s="106" t="s">
        <v>83</v>
      </c>
      <c r="J112" s="107">
        <f>J86</f>
        <v>32198.400000000001</v>
      </c>
      <c r="K112" s="108">
        <f>E114</f>
        <v>0.25</v>
      </c>
      <c r="L112" s="94">
        <f>J112*K112</f>
        <v>8049.6</v>
      </c>
    </row>
    <row r="113" spans="2:14" x14ac:dyDescent="0.3">
      <c r="B113" s="51"/>
      <c r="C113" s="104" t="s">
        <v>80</v>
      </c>
      <c r="D113" s="90" t="e">
        <f>#REF!</f>
        <v>#REF!</v>
      </c>
      <c r="E113" s="105">
        <f>[2]Analysis!C63</f>
        <v>2.2000000000000002</v>
      </c>
      <c r="F113" s="90" t="e">
        <f t="shared" ref="F113:F114" si="9">D113*E113</f>
        <v>#REF!</v>
      </c>
      <c r="G113" s="54"/>
      <c r="H113" s="38"/>
      <c r="I113" s="106"/>
      <c r="J113" s="107"/>
      <c r="K113" s="112"/>
      <c r="L113" s="94"/>
    </row>
    <row r="114" spans="2:14" x14ac:dyDescent="0.3">
      <c r="B114" s="51"/>
      <c r="C114" s="104" t="s">
        <v>83</v>
      </c>
      <c r="D114" s="90">
        <f>$S$7</f>
        <v>32198.400000000001</v>
      </c>
      <c r="E114" s="105">
        <f>[2]Analysis!D63</f>
        <v>0.25</v>
      </c>
      <c r="F114" s="90">
        <f t="shared" si="9"/>
        <v>8049.6</v>
      </c>
      <c r="G114" s="54"/>
      <c r="H114" s="38"/>
      <c r="I114" s="118" t="s">
        <v>91</v>
      </c>
      <c r="J114" s="119"/>
      <c r="K114" s="120">
        <f>SUM(K110:K113)</f>
        <v>2.9000000000000004</v>
      </c>
      <c r="L114" s="121">
        <f>SUM(L110:L113)</f>
        <v>124866.21380500004</v>
      </c>
    </row>
    <row r="115" spans="2:14" x14ac:dyDescent="0.3">
      <c r="B115" s="142"/>
      <c r="C115" s="143"/>
      <c r="D115" s="143"/>
      <c r="E115" s="143"/>
      <c r="F115" s="143"/>
      <c r="G115" s="146"/>
      <c r="H115" s="39"/>
      <c r="I115" s="124"/>
      <c r="J115" s="56"/>
      <c r="K115" s="56"/>
      <c r="L115" s="57"/>
    </row>
    <row r="116" spans="2:14" x14ac:dyDescent="0.3">
      <c r="B116" s="51"/>
      <c r="C116" s="115" t="s">
        <v>91</v>
      </c>
      <c r="D116" s="115"/>
      <c r="E116" s="116">
        <f>SUM(E109:E114)</f>
        <v>2.9000000000000004</v>
      </c>
      <c r="F116" s="117" t="e">
        <f ca="1">SUM(F109:F114)</f>
        <v>#REF!</v>
      </c>
      <c r="G116" s="54"/>
      <c r="H116" s="38"/>
      <c r="I116" s="129" t="s">
        <v>89</v>
      </c>
      <c r="J116" s="56"/>
      <c r="K116" s="130">
        <v>0.175812986</v>
      </c>
      <c r="L116" s="141">
        <f>L114*K116</f>
        <v>21953.10189957148</v>
      </c>
    </row>
    <row r="117" spans="2:14" x14ac:dyDescent="0.3">
      <c r="B117" s="51"/>
      <c r="C117" s="123"/>
      <c r="D117" s="123"/>
      <c r="E117" s="123"/>
      <c r="F117" s="123"/>
      <c r="G117" s="54"/>
      <c r="H117" s="38"/>
      <c r="I117" s="215" t="str">
        <f>I91</f>
        <v>PFMLA Trust Contribution</v>
      </c>
      <c r="J117" s="56"/>
      <c r="K117" s="134">
        <f>K91</f>
        <v>3.7000000000000002E-3</v>
      </c>
      <c r="L117" s="135">
        <f>L114*K117</f>
        <v>462.00499107850015</v>
      </c>
    </row>
    <row r="118" spans="2:14" x14ac:dyDescent="0.3">
      <c r="B118" s="51"/>
      <c r="C118" s="126" t="s">
        <v>89</v>
      </c>
      <c r="D118" s="123"/>
      <c r="E118" s="127">
        <f>$S$9</f>
        <v>0.224</v>
      </c>
      <c r="F118" s="128" t="e">
        <f ca="1">F116*E118</f>
        <v>#REF!</v>
      </c>
      <c r="G118" s="54"/>
      <c r="H118" s="38"/>
      <c r="I118" s="118" t="s">
        <v>101</v>
      </c>
      <c r="J118" s="139"/>
      <c r="K118" s="139"/>
      <c r="L118" s="140">
        <f>L114+L116+L117</f>
        <v>147281.32069565001</v>
      </c>
    </row>
    <row r="119" spans="2:14" x14ac:dyDescent="0.3">
      <c r="B119" s="51"/>
      <c r="C119" s="123"/>
      <c r="D119" s="123"/>
      <c r="E119" s="123"/>
      <c r="F119" s="132"/>
      <c r="G119" s="54"/>
      <c r="H119" s="38"/>
      <c r="I119" s="106"/>
      <c r="J119" s="56"/>
      <c r="K119" s="56"/>
      <c r="L119" s="141"/>
    </row>
    <row r="120" spans="2:14" x14ac:dyDescent="0.3">
      <c r="B120" s="51"/>
      <c r="C120" s="115" t="s">
        <v>101</v>
      </c>
      <c r="D120" s="137"/>
      <c r="E120" s="137"/>
      <c r="F120" s="138" t="e">
        <f ca="1">F116+F118</f>
        <v>#REF!</v>
      </c>
      <c r="G120" s="54"/>
      <c r="H120" s="38"/>
      <c r="I120" s="129" t="s">
        <v>94</v>
      </c>
      <c r="J120" s="147"/>
      <c r="K120" s="148">
        <f ca="1">E122</f>
        <v>6223.0430958663146</v>
      </c>
      <c r="L120" s="149">
        <f ca="1">K120*K114</f>
        <v>18046.824978012315</v>
      </c>
    </row>
    <row r="121" spans="2:14" x14ac:dyDescent="0.3">
      <c r="B121" s="142"/>
      <c r="C121" s="143"/>
      <c r="D121" s="143"/>
      <c r="E121" s="123"/>
      <c r="F121" s="143"/>
      <c r="G121" s="146"/>
      <c r="H121" s="39"/>
      <c r="I121" s="216" t="str">
        <f>I95</f>
        <v>Occupancy (non-Boston)</v>
      </c>
      <c r="J121" s="155"/>
      <c r="K121" s="156">
        <f>E123</f>
        <v>10519.689922480622</v>
      </c>
      <c r="L121" s="157">
        <f>K121*K114</f>
        <v>30507.100775193809</v>
      </c>
    </row>
    <row r="122" spans="2:14" x14ac:dyDescent="0.3">
      <c r="B122" s="51"/>
      <c r="C122" s="126" t="s">
        <v>94</v>
      </c>
      <c r="D122" s="123"/>
      <c r="E122" s="144">
        <f ca="1">$S$10</f>
        <v>6223.0430958663146</v>
      </c>
      <c r="F122" s="145">
        <f ca="1">E122*E116</f>
        <v>18046.824978012315</v>
      </c>
      <c r="G122" s="54"/>
      <c r="H122" s="38"/>
      <c r="I122" s="129" t="s">
        <v>100</v>
      </c>
      <c r="J122" s="56"/>
      <c r="K122" s="163">
        <f ca="1">E124</f>
        <v>358.14138204924546</v>
      </c>
      <c r="L122" s="172">
        <f ca="1">K122*K114</f>
        <v>1038.610007942812</v>
      </c>
    </row>
    <row r="123" spans="2:14" x14ac:dyDescent="0.3">
      <c r="B123" s="142"/>
      <c r="C123" s="126" t="s">
        <v>98</v>
      </c>
      <c r="D123" s="143"/>
      <c r="E123" s="144">
        <f>$S$12</f>
        <v>10519.689922480622</v>
      </c>
      <c r="F123" s="162">
        <f>E123*$E$116</f>
        <v>30507.100775193809</v>
      </c>
      <c r="G123" s="146"/>
      <c r="H123" s="39"/>
      <c r="I123" s="129" t="s">
        <v>102</v>
      </c>
      <c r="J123" s="56"/>
      <c r="K123" s="163">
        <f ca="1">E125</f>
        <v>1841.1169744942831</v>
      </c>
      <c r="L123" s="172">
        <f ca="1">K123*K114</f>
        <v>5339.2392260334218</v>
      </c>
    </row>
    <row r="124" spans="2:14" x14ac:dyDescent="0.3">
      <c r="B124" s="51"/>
      <c r="C124" s="126" t="s">
        <v>100</v>
      </c>
      <c r="D124" s="123"/>
      <c r="E124" s="161">
        <f ca="1">$S$13</f>
        <v>358.14138204924546</v>
      </c>
      <c r="F124" s="162">
        <f ca="1">E124*$E$116</f>
        <v>1038.610007942812</v>
      </c>
      <c r="G124" s="54"/>
      <c r="H124" s="38"/>
      <c r="I124" s="129" t="s">
        <v>103</v>
      </c>
      <c r="J124" s="56"/>
      <c r="K124" s="163">
        <f ca="1">E126</f>
        <v>433.69458128078816</v>
      </c>
      <c r="L124" s="217">
        <f ca="1">K124*K114</f>
        <v>1257.7142857142858</v>
      </c>
    </row>
    <row r="125" spans="2:14" x14ac:dyDescent="0.3">
      <c r="B125" s="51"/>
      <c r="C125" s="126" t="s">
        <v>102</v>
      </c>
      <c r="D125" s="123"/>
      <c r="E125" s="161">
        <f ca="1">$S$14</f>
        <v>1841.1169744942831</v>
      </c>
      <c r="F125" s="162">
        <f ca="1">E125*$E$116</f>
        <v>5339.2392260334218</v>
      </c>
      <c r="G125" s="54"/>
      <c r="H125" s="38"/>
      <c r="I125" s="118" t="s">
        <v>109</v>
      </c>
      <c r="J125" s="139"/>
      <c r="K125" s="139"/>
      <c r="L125" s="172">
        <f ca="1">SUM(L118:L124)</f>
        <v>203470.80996854661</v>
      </c>
    </row>
    <row r="126" spans="2:14" ht="16.2" thickBot="1" x14ac:dyDescent="0.35">
      <c r="B126" s="51"/>
      <c r="C126" s="126" t="s">
        <v>103</v>
      </c>
      <c r="D126" s="123"/>
      <c r="E126" s="161">
        <f ca="1">$S$15</f>
        <v>433.69458128078816</v>
      </c>
      <c r="F126" s="169">
        <f ca="1">E126*$E$116</f>
        <v>1257.7142857142858</v>
      </c>
      <c r="G126" s="54"/>
      <c r="H126" s="38"/>
      <c r="I126" s="177" t="s">
        <v>110</v>
      </c>
      <c r="J126" s="178"/>
      <c r="K126" s="218">
        <f>E128</f>
        <v>0.12</v>
      </c>
      <c r="L126" s="180">
        <f ca="1">L125*K126</f>
        <v>24416.497196225591</v>
      </c>
    </row>
    <row r="127" spans="2:14" ht="16.2" thickTop="1" x14ac:dyDescent="0.3">
      <c r="B127" s="51"/>
      <c r="C127" s="115" t="s">
        <v>109</v>
      </c>
      <c r="D127" s="137"/>
      <c r="E127" s="137"/>
      <c r="F127" s="162" t="e">
        <f ca="1">SUM(F120:F126)</f>
        <v>#REF!</v>
      </c>
      <c r="G127" s="54"/>
      <c r="H127" s="38"/>
      <c r="I127" s="182" t="str">
        <f>I101</f>
        <v>Total Amount</v>
      </c>
      <c r="J127" s="183"/>
      <c r="K127" s="183"/>
      <c r="L127" s="184">
        <f ca="1">L125+L126</f>
        <v>227887.30716477221</v>
      </c>
      <c r="M127" s="219"/>
      <c r="N127" s="219"/>
    </row>
    <row r="128" spans="2:14" ht="16.2" thickBot="1" x14ac:dyDescent="0.35">
      <c r="B128" s="51"/>
      <c r="C128" s="173" t="s">
        <v>110</v>
      </c>
      <c r="D128" s="174"/>
      <c r="E128" s="175">
        <f>$S$16</f>
        <v>0.12</v>
      </c>
      <c r="F128" s="176" t="e">
        <f ca="1">F127*E128</f>
        <v>#REF!</v>
      </c>
      <c r="G128" s="54"/>
      <c r="H128" s="38"/>
      <c r="I128" s="129" t="s">
        <v>118</v>
      </c>
      <c r="J128" s="254"/>
      <c r="K128" s="254"/>
      <c r="L128" s="255">
        <f ca="1">(L127*(4.38%+1)*(0.63%+1))</f>
        <v>239367.34447726636</v>
      </c>
    </row>
    <row r="129" spans="1:17" ht="16.8" thickTop="1" thickBot="1" x14ac:dyDescent="0.35">
      <c r="B129" s="51"/>
      <c r="C129" s="126" t="s">
        <v>111</v>
      </c>
      <c r="D129" s="126"/>
      <c r="E129" s="126"/>
      <c r="F129" s="181" t="e">
        <f ca="1">SUM(F127:F128)</f>
        <v>#REF!</v>
      </c>
      <c r="G129" s="54"/>
      <c r="H129" s="38"/>
      <c r="I129" s="186" t="str">
        <f>I102</f>
        <v>Rate review CAF FY22</v>
      </c>
      <c r="J129" s="187"/>
      <c r="K129" s="188">
        <f>S17</f>
        <v>1.9959404600811814E-2</v>
      </c>
      <c r="L129" s="189">
        <f ca="1">(L128-L114)*K129</f>
        <v>2285.3743943381874</v>
      </c>
    </row>
    <row r="130" spans="1:17" ht="16.2" thickBot="1" x14ac:dyDescent="0.35">
      <c r="B130" s="51"/>
      <c r="C130" s="126" t="s">
        <v>113</v>
      </c>
      <c r="D130" s="123"/>
      <c r="E130" s="127" t="e">
        <f>#REF!</f>
        <v>#REF!</v>
      </c>
      <c r="F130" s="181" t="e">
        <f ca="1">(F129+(F129*E130))</f>
        <v>#REF!</v>
      </c>
      <c r="G130" s="54"/>
      <c r="H130" s="38"/>
      <c r="I130" s="192" t="str">
        <f>I103</f>
        <v>Total Program Costs</v>
      </c>
      <c r="J130" s="193"/>
      <c r="K130" s="194"/>
      <c r="L130" s="195">
        <f ca="1">L128+L129</f>
        <v>241652.71887160456</v>
      </c>
      <c r="M130" s="210"/>
    </row>
    <row r="131" spans="1:17" ht="16.2" thickBot="1" x14ac:dyDescent="0.35">
      <c r="B131" s="51"/>
      <c r="C131" s="126"/>
      <c r="D131" s="123"/>
      <c r="E131" s="127"/>
      <c r="F131" s="181"/>
      <c r="G131" s="54"/>
      <c r="H131" s="38"/>
      <c r="I131" s="248" t="str">
        <f>I104</f>
        <v>Total Monthly Amount</v>
      </c>
      <c r="J131" s="242"/>
      <c r="K131" s="249"/>
      <c r="L131" s="256">
        <f ca="1">L130/12</f>
        <v>20137.726572633714</v>
      </c>
    </row>
    <row r="132" spans="1:17" ht="16.2" thickBot="1" x14ac:dyDescent="0.35">
      <c r="A132" s="38"/>
      <c r="B132" s="142"/>
      <c r="C132" s="185"/>
      <c r="D132" s="143"/>
      <c r="E132" s="143"/>
      <c r="F132" s="191"/>
      <c r="G132" s="146"/>
      <c r="H132" s="39"/>
      <c r="I132" s="251"/>
      <c r="J132" s="56"/>
      <c r="K132" s="252"/>
      <c r="L132" s="253"/>
      <c r="M132" s="38"/>
      <c r="N132" s="38"/>
      <c r="Q132" s="219"/>
    </row>
    <row r="133" spans="1:17" ht="16.95" customHeight="1" thickBot="1" x14ac:dyDescent="0.35">
      <c r="B133" s="196"/>
      <c r="C133" s="197"/>
      <c r="D133" s="198"/>
      <c r="E133" s="198"/>
      <c r="F133" s="199"/>
      <c r="G133" s="200"/>
      <c r="H133" s="38"/>
    </row>
    <row r="134" spans="1:17" ht="16.2" thickBot="1" x14ac:dyDescent="0.35">
      <c r="B134" s="143"/>
      <c r="C134" s="143"/>
      <c r="D134" s="143"/>
      <c r="E134" s="143"/>
      <c r="F134" s="143"/>
      <c r="G134" s="143"/>
      <c r="H134" s="39"/>
      <c r="I134" s="231"/>
      <c r="J134" s="212"/>
      <c r="K134" s="212"/>
      <c r="L134" s="232"/>
    </row>
    <row r="135" spans="1:17" ht="16.2" thickBot="1" x14ac:dyDescent="0.35">
      <c r="B135" s="220"/>
      <c r="C135" s="221"/>
      <c r="D135" s="222"/>
      <c r="E135" s="222"/>
      <c r="F135" s="221"/>
      <c r="G135" s="223"/>
      <c r="H135" s="38"/>
      <c r="I135" s="67" t="s">
        <v>119</v>
      </c>
      <c r="J135" s="68"/>
      <c r="K135" s="68"/>
      <c r="L135" s="69"/>
    </row>
    <row r="136" spans="1:17" ht="16.2" thickBot="1" x14ac:dyDescent="0.35">
      <c r="B136" s="51"/>
      <c r="C136" s="64" t="s">
        <v>87</v>
      </c>
      <c r="D136" s="65"/>
      <c r="E136" s="65"/>
      <c r="F136" s="66"/>
      <c r="G136" s="54"/>
      <c r="H136" s="38"/>
      <c r="I136" s="79"/>
      <c r="J136" s="80" t="s">
        <v>69</v>
      </c>
      <c r="K136" s="80" t="s">
        <v>70</v>
      </c>
      <c r="L136" s="81" t="s">
        <v>71</v>
      </c>
    </row>
    <row r="137" spans="1:17" x14ac:dyDescent="0.3">
      <c r="B137" s="51"/>
      <c r="C137" s="76"/>
      <c r="D137" s="77" t="s">
        <v>69</v>
      </c>
      <c r="E137" s="77" t="s">
        <v>70</v>
      </c>
      <c r="F137" s="78" t="s">
        <v>71</v>
      </c>
      <c r="G137" s="54"/>
      <c r="H137" s="38"/>
      <c r="I137" s="91" t="s">
        <v>74</v>
      </c>
      <c r="J137" s="92">
        <f ca="1">D138</f>
        <v>61253.048780487799</v>
      </c>
      <c r="K137" s="93">
        <f>E138</f>
        <v>0.4</v>
      </c>
      <c r="L137" s="94">
        <f ca="1">K137*J137</f>
        <v>24501.219512195123</v>
      </c>
    </row>
    <row r="138" spans="1:17" x14ac:dyDescent="0.3">
      <c r="B138" s="51"/>
      <c r="C138" s="87" t="s">
        <v>74</v>
      </c>
      <c r="D138" s="88">
        <f ca="1">$S$5</f>
        <v>61253.048780487799</v>
      </c>
      <c r="E138" s="89">
        <f>[2]Analysis!B64</f>
        <v>0.4</v>
      </c>
      <c r="F138" s="90">
        <f ca="1">D138*E138</f>
        <v>24501.219512195123</v>
      </c>
      <c r="G138" s="54"/>
      <c r="H138" s="38"/>
      <c r="I138" s="101" t="str">
        <f>I111</f>
        <v>Direct Care III</v>
      </c>
      <c r="J138" s="102">
        <f>S6</f>
        <v>41516.800000000003</v>
      </c>
      <c r="K138" s="103">
        <f>E142</f>
        <v>2</v>
      </c>
      <c r="L138" s="94">
        <f t="shared" ref="L138:L139" si="10">K138*J138</f>
        <v>83033.600000000006</v>
      </c>
    </row>
    <row r="139" spans="1:17" x14ac:dyDescent="0.3">
      <c r="B139" s="51"/>
      <c r="C139" s="104"/>
      <c r="D139" s="90"/>
      <c r="E139" s="105"/>
      <c r="F139" s="90"/>
      <c r="G139" s="54"/>
      <c r="H139" s="38"/>
      <c r="I139" s="106" t="s">
        <v>83</v>
      </c>
      <c r="J139" s="107">
        <f>D143</f>
        <v>32198.400000000001</v>
      </c>
      <c r="K139" s="108">
        <f>E143</f>
        <v>0.15</v>
      </c>
      <c r="L139" s="94">
        <f t="shared" si="10"/>
        <v>4829.76</v>
      </c>
    </row>
    <row r="140" spans="1:17" x14ac:dyDescent="0.3">
      <c r="B140" s="51"/>
      <c r="C140" s="104"/>
      <c r="D140" s="90"/>
      <c r="E140" s="105"/>
      <c r="F140" s="90"/>
      <c r="G140" s="54"/>
      <c r="H140" s="38"/>
      <c r="I140" s="106"/>
      <c r="J140" s="107"/>
      <c r="K140" s="112"/>
      <c r="L140" s="94"/>
    </row>
    <row r="141" spans="1:17" x14ac:dyDescent="0.3">
      <c r="B141" s="51"/>
      <c r="C141" s="104"/>
      <c r="D141" s="90"/>
      <c r="E141" s="105"/>
      <c r="F141" s="90"/>
      <c r="G141" s="54"/>
      <c r="H141" s="38"/>
      <c r="I141" s="118" t="s">
        <v>91</v>
      </c>
      <c r="J141" s="119"/>
      <c r="K141" s="120">
        <f>SUM(K137:K140)</f>
        <v>2.5499999999999998</v>
      </c>
      <c r="L141" s="121">
        <f ca="1">SUM(L137:L140)</f>
        <v>112364.57951219512</v>
      </c>
    </row>
    <row r="142" spans="1:17" x14ac:dyDescent="0.3">
      <c r="B142" s="51"/>
      <c r="C142" s="104" t="s">
        <v>80</v>
      </c>
      <c r="D142" s="90" t="e">
        <f>#REF!</f>
        <v>#REF!</v>
      </c>
      <c r="E142" s="105">
        <f>[2]Analysis!C64</f>
        <v>2</v>
      </c>
      <c r="F142" s="90" t="e">
        <f t="shared" ref="F142:F143" si="11">D142*E142</f>
        <v>#REF!</v>
      </c>
      <c r="G142" s="54"/>
      <c r="H142" s="38"/>
      <c r="I142" s="124"/>
      <c r="J142" s="56"/>
      <c r="K142" s="56"/>
      <c r="L142" s="57"/>
    </row>
    <row r="143" spans="1:17" x14ac:dyDescent="0.3">
      <c r="B143" s="51"/>
      <c r="C143" s="104" t="s">
        <v>83</v>
      </c>
      <c r="D143" s="90">
        <f>$S$7</f>
        <v>32198.400000000001</v>
      </c>
      <c r="E143" s="105">
        <f>[2]Analysis!D64</f>
        <v>0.15</v>
      </c>
      <c r="F143" s="90">
        <f t="shared" si="11"/>
        <v>4829.76</v>
      </c>
      <c r="G143" s="54"/>
      <c r="H143" s="38"/>
      <c r="I143" s="129" t="s">
        <v>89</v>
      </c>
      <c r="J143" s="56"/>
      <c r="K143" s="130">
        <f>E147</f>
        <v>0.224</v>
      </c>
      <c r="L143" s="141">
        <f ca="1">L141*K143</f>
        <v>25169.665810731709</v>
      </c>
    </row>
    <row r="144" spans="1:17" x14ac:dyDescent="0.3">
      <c r="B144" s="142"/>
      <c r="C144" s="143"/>
      <c r="D144" s="143"/>
      <c r="E144" s="143"/>
      <c r="F144" s="143"/>
      <c r="G144" s="146"/>
      <c r="H144" s="39"/>
      <c r="I144" s="215" t="str">
        <f>I117</f>
        <v>PFMLA Trust Contribution</v>
      </c>
      <c r="J144" s="56"/>
      <c r="K144" s="134">
        <f>K91</f>
        <v>3.7000000000000002E-3</v>
      </c>
      <c r="L144" s="135">
        <f ca="1">L141*K144</f>
        <v>415.74894419512196</v>
      </c>
    </row>
    <row r="145" spans="2:12" x14ac:dyDescent="0.3">
      <c r="B145" s="51"/>
      <c r="C145" s="115" t="s">
        <v>91</v>
      </c>
      <c r="D145" s="115"/>
      <c r="E145" s="116">
        <f>SUM(E138:E143)</f>
        <v>2.5499999999999998</v>
      </c>
      <c r="F145" s="117" t="e">
        <f ca="1">SUM(F138:F143)</f>
        <v>#REF!</v>
      </c>
      <c r="G145" s="54"/>
      <c r="H145" s="38"/>
      <c r="I145" s="118" t="s">
        <v>101</v>
      </c>
      <c r="J145" s="139"/>
      <c r="K145" s="139"/>
      <c r="L145" s="140">
        <f ca="1">L143+L144+L141</f>
        <v>137949.99426712195</v>
      </c>
    </row>
    <row r="146" spans="2:12" x14ac:dyDescent="0.3">
      <c r="B146" s="51"/>
      <c r="C146" s="123"/>
      <c r="D146" s="123"/>
      <c r="E146" s="123"/>
      <c r="F146" s="123"/>
      <c r="G146" s="54"/>
      <c r="H146" s="38"/>
      <c r="I146" s="106"/>
      <c r="J146" s="56"/>
      <c r="K146" s="56"/>
      <c r="L146" s="141"/>
    </row>
    <row r="147" spans="2:12" x14ac:dyDescent="0.3">
      <c r="B147" s="51"/>
      <c r="C147" s="126" t="s">
        <v>89</v>
      </c>
      <c r="D147" s="123"/>
      <c r="E147" s="127">
        <f>$S$9</f>
        <v>0.224</v>
      </c>
      <c r="F147" s="128" t="e">
        <f ca="1">F145*E147</f>
        <v>#REF!</v>
      </c>
      <c r="G147" s="54"/>
      <c r="H147" s="38"/>
      <c r="I147" s="129" t="s">
        <v>94</v>
      </c>
      <c r="J147" s="147"/>
      <c r="K147" s="148">
        <f ca="1">E151</f>
        <v>6223.0430958663146</v>
      </c>
      <c r="L147" s="149">
        <f ca="1">K147*K141</f>
        <v>15868.759894459101</v>
      </c>
    </row>
    <row r="148" spans="2:12" x14ac:dyDescent="0.3">
      <c r="B148" s="51"/>
      <c r="C148" s="123"/>
      <c r="D148" s="123"/>
      <c r="E148" s="123"/>
      <c r="F148" s="132"/>
      <c r="G148" s="54"/>
      <c r="H148" s="38"/>
      <c r="I148" s="216" t="str">
        <f>I121</f>
        <v>Occupancy (non-Boston)</v>
      </c>
      <c r="J148" s="155"/>
      <c r="K148" s="156">
        <f>E152</f>
        <v>10519.689922480622</v>
      </c>
      <c r="L148" s="157">
        <f>K148*K141</f>
        <v>26825.209302325584</v>
      </c>
    </row>
    <row r="149" spans="2:12" x14ac:dyDescent="0.3">
      <c r="B149" s="51"/>
      <c r="C149" s="115" t="s">
        <v>101</v>
      </c>
      <c r="D149" s="137"/>
      <c r="E149" s="137"/>
      <c r="F149" s="138" t="e">
        <f ca="1">F145+F147</f>
        <v>#REF!</v>
      </c>
      <c r="G149" s="54"/>
      <c r="H149" s="38"/>
      <c r="I149" s="129" t="s">
        <v>100</v>
      </c>
      <c r="J149" s="56"/>
      <c r="K149" s="163">
        <f ca="1">E153</f>
        <v>358.14138204924546</v>
      </c>
      <c r="L149" s="172">
        <f ca="1">K149*K141</f>
        <v>913.26052422557586</v>
      </c>
    </row>
    <row r="150" spans="2:12" x14ac:dyDescent="0.3">
      <c r="B150" s="142"/>
      <c r="C150" s="143"/>
      <c r="D150" s="143"/>
      <c r="E150" s="123"/>
      <c r="F150" s="143"/>
      <c r="G150" s="146"/>
      <c r="H150" s="39"/>
      <c r="I150" s="129" t="s">
        <v>102</v>
      </c>
      <c r="J150" s="56"/>
      <c r="K150" s="163">
        <f ca="1">E154</f>
        <v>1841.1169744942831</v>
      </c>
      <c r="L150" s="172">
        <f ca="1">K150*K141</f>
        <v>4694.8482849604216</v>
      </c>
    </row>
    <row r="151" spans="2:12" x14ac:dyDescent="0.3">
      <c r="B151" s="51"/>
      <c r="C151" s="126" t="s">
        <v>94</v>
      </c>
      <c r="D151" s="123"/>
      <c r="E151" s="144">
        <f ca="1">$S$10</f>
        <v>6223.0430958663146</v>
      </c>
      <c r="F151" s="145">
        <f ca="1">E151*E145</f>
        <v>15868.759894459101</v>
      </c>
      <c r="G151" s="54"/>
      <c r="H151" s="38"/>
      <c r="I151" s="129" t="s">
        <v>103</v>
      </c>
      <c r="J151" s="56"/>
      <c r="K151" s="163">
        <f ca="1">E155</f>
        <v>433.69458128078816</v>
      </c>
      <c r="L151" s="217">
        <f ca="1">K151*K141</f>
        <v>1105.9211822660097</v>
      </c>
    </row>
    <row r="152" spans="2:12" x14ac:dyDescent="0.3">
      <c r="B152" s="142"/>
      <c r="C152" s="126" t="s">
        <v>98</v>
      </c>
      <c r="D152" s="143"/>
      <c r="E152" s="144">
        <f>$S$12</f>
        <v>10519.689922480622</v>
      </c>
      <c r="F152" s="162">
        <f>E152*$E$145</f>
        <v>26825.209302325584</v>
      </c>
      <c r="G152" s="146"/>
      <c r="H152" s="39"/>
      <c r="I152" s="118" t="s">
        <v>109</v>
      </c>
      <c r="J152" s="139"/>
      <c r="K152" s="139"/>
      <c r="L152" s="172">
        <f ca="1">SUM(L145:L151)</f>
        <v>187357.99345535864</v>
      </c>
    </row>
    <row r="153" spans="2:12" ht="16.2" thickBot="1" x14ac:dyDescent="0.35">
      <c r="B153" s="51"/>
      <c r="C153" s="126" t="s">
        <v>100</v>
      </c>
      <c r="D153" s="123"/>
      <c r="E153" s="161">
        <f ca="1">$S$13</f>
        <v>358.14138204924546</v>
      </c>
      <c r="F153" s="162">
        <f ca="1">E153*$E$145</f>
        <v>913.26052422557586</v>
      </c>
      <c r="G153" s="54"/>
      <c r="H153" s="38"/>
      <c r="I153" s="177" t="s">
        <v>110</v>
      </c>
      <c r="J153" s="178"/>
      <c r="K153" s="218">
        <f>S16</f>
        <v>0.12</v>
      </c>
      <c r="L153" s="180">
        <f ca="1">L152*K153-(L144*K153)</f>
        <v>22433.069341339622</v>
      </c>
    </row>
    <row r="154" spans="2:12" ht="16.2" thickTop="1" x14ac:dyDescent="0.3">
      <c r="B154" s="51"/>
      <c r="C154" s="126" t="s">
        <v>102</v>
      </c>
      <c r="D154" s="123"/>
      <c r="E154" s="161">
        <f ca="1">$S$14</f>
        <v>1841.1169744942831</v>
      </c>
      <c r="F154" s="162">
        <f ca="1">E154*$E$145</f>
        <v>4694.8482849604216</v>
      </c>
      <c r="G154" s="54"/>
      <c r="H154" s="38"/>
      <c r="I154" s="182" t="str">
        <f>I127</f>
        <v>Total Amount</v>
      </c>
      <c r="J154" s="183"/>
      <c r="K154" s="183"/>
      <c r="L154" s="184">
        <f ca="1">SUM(L152:L153)</f>
        <v>209791.06279669824</v>
      </c>
    </row>
    <row r="155" spans="2:12" ht="16.2" thickBot="1" x14ac:dyDescent="0.35">
      <c r="B155" s="51"/>
      <c r="C155" s="126" t="s">
        <v>103</v>
      </c>
      <c r="D155" s="123"/>
      <c r="E155" s="161">
        <f ca="1">$S$15</f>
        <v>433.69458128078816</v>
      </c>
      <c r="F155" s="169">
        <f ca="1">E155*$E$145</f>
        <v>1105.9211822660097</v>
      </c>
      <c r="G155" s="54"/>
      <c r="H155" s="38"/>
      <c r="I155" s="241" t="str">
        <f>I129</f>
        <v>Rate review CAF FY22</v>
      </c>
      <c r="J155" s="242"/>
      <c r="K155" s="243">
        <f>S17</f>
        <v>1.9959404600811814E-2</v>
      </c>
      <c r="L155" s="244">
        <f ca="1">(L154-L141)*K155</f>
        <v>1944.5745987096268</v>
      </c>
    </row>
    <row r="156" spans="2:12" ht="16.2" thickBot="1" x14ac:dyDescent="0.35">
      <c r="B156" s="51"/>
      <c r="C156" s="115" t="s">
        <v>109</v>
      </c>
      <c r="D156" s="137"/>
      <c r="E156" s="137"/>
      <c r="F156" s="162" t="e">
        <f ca="1">SUM(F149:F155)</f>
        <v>#REF!</v>
      </c>
      <c r="G156" s="54"/>
      <c r="H156" s="38"/>
      <c r="I156" s="241" t="str">
        <f>I130</f>
        <v>Total Program Costs</v>
      </c>
      <c r="J156" s="242"/>
      <c r="K156" s="243"/>
      <c r="L156" s="244">
        <f ca="1">L155+L154</f>
        <v>211735.63739540786</v>
      </c>
    </row>
    <row r="157" spans="2:12" ht="16.2" thickBot="1" x14ac:dyDescent="0.35">
      <c r="B157" s="51"/>
      <c r="C157" s="257"/>
      <c r="D157" s="258"/>
      <c r="E157" s="258"/>
      <c r="F157" s="162"/>
      <c r="G157" s="54"/>
      <c r="H157" s="38"/>
      <c r="I157" s="248" t="str">
        <f>I131</f>
        <v>Total Monthly Amount</v>
      </c>
      <c r="J157" s="242"/>
      <c r="K157" s="249"/>
      <c r="L157" s="250">
        <f ca="1">L156/12</f>
        <v>17644.636449617323</v>
      </c>
    </row>
    <row r="158" spans="2:12" ht="16.2" thickBot="1" x14ac:dyDescent="0.35">
      <c r="B158" s="51"/>
      <c r="C158" s="173"/>
      <c r="D158" s="174"/>
      <c r="E158" s="175"/>
      <c r="F158" s="176"/>
      <c r="G158" s="54"/>
      <c r="H158" s="38"/>
      <c r="I158" s="251"/>
      <c r="J158" s="56"/>
      <c r="K158" s="252"/>
      <c r="L158" s="253"/>
    </row>
    <row r="159" spans="2:12" ht="16.8" thickTop="1" thickBot="1" x14ac:dyDescent="0.35">
      <c r="B159" s="51"/>
      <c r="C159" s="126" t="s">
        <v>111</v>
      </c>
      <c r="D159" s="126"/>
      <c r="E159" s="126"/>
      <c r="F159" s="181" t="e">
        <f ca="1">SUM(F156:F158)</f>
        <v>#REF!</v>
      </c>
      <c r="G159" s="54"/>
      <c r="H159" s="38"/>
    </row>
    <row r="160" spans="2:12" ht="16.2" thickBot="1" x14ac:dyDescent="0.35">
      <c r="B160" s="51"/>
      <c r="C160" s="126" t="s">
        <v>113</v>
      </c>
      <c r="D160" s="123"/>
      <c r="E160" s="127" t="e">
        <f>#REF!</f>
        <v>#REF!</v>
      </c>
      <c r="F160" s="181" t="e">
        <f ca="1">(F159+(F159*E160))</f>
        <v>#REF!</v>
      </c>
      <c r="G160" s="54"/>
      <c r="H160" s="38"/>
      <c r="I160" s="231"/>
      <c r="J160" s="212"/>
      <c r="K160" s="212"/>
      <c r="L160" s="232"/>
    </row>
    <row r="161" spans="1:17" ht="16.2" thickBot="1" x14ac:dyDescent="0.35">
      <c r="A161" s="38"/>
      <c r="B161" s="142"/>
      <c r="C161" s="185" t="s">
        <v>62</v>
      </c>
      <c r="D161" s="143"/>
      <c r="E161" s="143"/>
      <c r="F161" s="191" t="e">
        <f ca="1">F160/12</f>
        <v>#REF!</v>
      </c>
      <c r="G161" s="146"/>
      <c r="H161" s="39"/>
      <c r="I161" s="67" t="s">
        <v>92</v>
      </c>
      <c r="J161" s="68"/>
      <c r="K161" s="68"/>
      <c r="L161" s="69"/>
      <c r="M161" s="38"/>
      <c r="N161" s="38"/>
      <c r="Q161" s="219"/>
    </row>
    <row r="162" spans="1:17" ht="13.95" customHeight="1" thickBot="1" x14ac:dyDescent="0.35">
      <c r="B162" s="196"/>
      <c r="C162" s="197"/>
      <c r="D162" s="198"/>
      <c r="E162" s="198"/>
      <c r="F162" s="199"/>
      <c r="G162" s="200"/>
      <c r="H162" s="38"/>
      <c r="I162" s="79"/>
      <c r="J162" s="80" t="s">
        <v>69</v>
      </c>
      <c r="K162" s="80" t="s">
        <v>70</v>
      </c>
      <c r="L162" s="81" t="s">
        <v>71</v>
      </c>
    </row>
    <row r="163" spans="1:17" ht="16.2" thickBot="1" x14ac:dyDescent="0.35">
      <c r="B163" s="143"/>
      <c r="C163" s="143"/>
      <c r="D163" s="143"/>
      <c r="E163" s="143"/>
      <c r="F163" s="143"/>
      <c r="G163" s="143"/>
      <c r="H163" s="39"/>
      <c r="I163" s="91" t="s">
        <v>74</v>
      </c>
      <c r="J163" s="92">
        <f ca="1">D167</f>
        <v>61253.048780487799</v>
      </c>
      <c r="K163" s="93">
        <f>E167</f>
        <v>0.25</v>
      </c>
      <c r="L163" s="94">
        <f ca="1">K163*J163</f>
        <v>15313.26219512195</v>
      </c>
    </row>
    <row r="164" spans="1:17" ht="16.2" thickBot="1" x14ac:dyDescent="0.35">
      <c r="B164" s="220"/>
      <c r="C164" s="221"/>
      <c r="D164" s="222"/>
      <c r="E164" s="222"/>
      <c r="F164" s="221"/>
      <c r="G164" s="223"/>
      <c r="H164" s="38"/>
      <c r="I164" s="101" t="str">
        <f>I138</f>
        <v>Direct Care III</v>
      </c>
      <c r="J164" s="102">
        <f>S6</f>
        <v>41516.800000000003</v>
      </c>
      <c r="K164" s="103">
        <f>E171</f>
        <v>1.2</v>
      </c>
      <c r="L164" s="94">
        <f t="shared" ref="L164:L165" si="12">K164*J164</f>
        <v>49820.160000000003</v>
      </c>
    </row>
    <row r="165" spans="1:17" ht="16.2" thickBot="1" x14ac:dyDescent="0.35">
      <c r="B165" s="51"/>
      <c r="C165" s="64" t="s">
        <v>92</v>
      </c>
      <c r="D165" s="65"/>
      <c r="E165" s="65"/>
      <c r="F165" s="66"/>
      <c r="G165" s="54"/>
      <c r="H165" s="38"/>
      <c r="I165" s="106" t="s">
        <v>83</v>
      </c>
      <c r="J165" s="107">
        <f>D172</f>
        <v>32198.400000000001</v>
      </c>
      <c r="K165" s="108">
        <f>E172</f>
        <v>0.12</v>
      </c>
      <c r="L165" s="94">
        <f t="shared" si="12"/>
        <v>3863.808</v>
      </c>
    </row>
    <row r="166" spans="1:17" x14ac:dyDescent="0.3">
      <c r="B166" s="51"/>
      <c r="C166" s="76"/>
      <c r="D166" s="77" t="s">
        <v>69</v>
      </c>
      <c r="E166" s="77" t="s">
        <v>70</v>
      </c>
      <c r="F166" s="78" t="s">
        <v>71</v>
      </c>
      <c r="G166" s="54"/>
      <c r="H166" s="38"/>
      <c r="I166" s="106"/>
      <c r="J166" s="107"/>
      <c r="K166" s="112"/>
      <c r="L166" s="94"/>
    </row>
    <row r="167" spans="1:17" x14ac:dyDescent="0.3">
      <c r="B167" s="51"/>
      <c r="C167" s="87" t="s">
        <v>74</v>
      </c>
      <c r="D167" s="88">
        <f ca="1">$S$5</f>
        <v>61253.048780487799</v>
      </c>
      <c r="E167" s="89">
        <f>[2]Analysis!B65</f>
        <v>0.25</v>
      </c>
      <c r="F167" s="90">
        <f ca="1">D167*E167</f>
        <v>15313.26219512195</v>
      </c>
      <c r="G167" s="54"/>
      <c r="H167" s="38"/>
      <c r="I167" s="118" t="s">
        <v>91</v>
      </c>
      <c r="J167" s="119"/>
      <c r="K167" s="120">
        <f>SUM(K163:K166)</f>
        <v>1.5699999999999998</v>
      </c>
      <c r="L167" s="121">
        <f ca="1">SUM(L163:L166)</f>
        <v>68997.230195121956</v>
      </c>
    </row>
    <row r="168" spans="1:17" x14ac:dyDescent="0.3">
      <c r="B168" s="51"/>
      <c r="C168" s="104"/>
      <c r="D168" s="90"/>
      <c r="E168" s="105"/>
      <c r="F168" s="90"/>
      <c r="G168" s="54"/>
      <c r="H168" s="38"/>
      <c r="I168" s="124"/>
      <c r="J168" s="56"/>
      <c r="K168" s="56"/>
      <c r="L168" s="57"/>
    </row>
    <row r="169" spans="1:17" x14ac:dyDescent="0.3">
      <c r="B169" s="51"/>
      <c r="C169" s="104"/>
      <c r="D169" s="90"/>
      <c r="E169" s="105"/>
      <c r="F169" s="90"/>
      <c r="G169" s="54"/>
      <c r="H169" s="38"/>
      <c r="I169" s="129" t="s">
        <v>89</v>
      </c>
      <c r="J169" s="56"/>
      <c r="K169" s="130">
        <f>E176</f>
        <v>0.224</v>
      </c>
      <c r="L169" s="141">
        <f ca="1">L167*K169</f>
        <v>15455.379563707318</v>
      </c>
    </row>
    <row r="170" spans="1:17" x14ac:dyDescent="0.3">
      <c r="B170" s="51"/>
      <c r="C170" s="104"/>
      <c r="D170" s="90"/>
      <c r="E170" s="105"/>
      <c r="F170" s="90"/>
      <c r="G170" s="54"/>
      <c r="H170" s="38"/>
      <c r="I170" s="215" t="str">
        <f>I144</f>
        <v>PFMLA Trust Contribution</v>
      </c>
      <c r="J170" s="56"/>
      <c r="K170" s="134">
        <f>K144</f>
        <v>3.7000000000000002E-3</v>
      </c>
      <c r="L170" s="135">
        <f ca="1">L167*K170</f>
        <v>255.28975172195126</v>
      </c>
    </row>
    <row r="171" spans="1:17" x14ac:dyDescent="0.3">
      <c r="B171" s="51"/>
      <c r="C171" s="104" t="s">
        <v>80</v>
      </c>
      <c r="D171" s="90" t="e">
        <f>#REF!</f>
        <v>#REF!</v>
      </c>
      <c r="E171" s="105">
        <f>[2]Analysis!C65</f>
        <v>1.2</v>
      </c>
      <c r="F171" s="90" t="e">
        <f t="shared" ref="F171:F172" si="13">D171*E171</f>
        <v>#REF!</v>
      </c>
      <c r="G171" s="54"/>
      <c r="H171" s="38"/>
      <c r="I171" s="118" t="s">
        <v>101</v>
      </c>
      <c r="J171" s="139"/>
      <c r="K171" s="139"/>
      <c r="L171" s="140">
        <f ca="1">SUM(L167:L170)</f>
        <v>84707.899510551229</v>
      </c>
    </row>
    <row r="172" spans="1:17" x14ac:dyDescent="0.3">
      <c r="B172" s="51"/>
      <c r="C172" s="104" t="s">
        <v>83</v>
      </c>
      <c r="D172" s="90">
        <f>$S$7</f>
        <v>32198.400000000001</v>
      </c>
      <c r="E172" s="105">
        <f>[2]Analysis!D65</f>
        <v>0.12</v>
      </c>
      <c r="F172" s="90">
        <f t="shared" si="13"/>
        <v>3863.808</v>
      </c>
      <c r="G172" s="54"/>
      <c r="H172" s="38"/>
      <c r="I172" s="106"/>
      <c r="J172" s="56"/>
      <c r="K172" s="56"/>
      <c r="L172" s="141"/>
    </row>
    <row r="173" spans="1:17" x14ac:dyDescent="0.3">
      <c r="B173" s="142"/>
      <c r="C173" s="143"/>
      <c r="D173" s="143"/>
      <c r="E173" s="143"/>
      <c r="F173" s="143"/>
      <c r="G173" s="146"/>
      <c r="H173" s="39"/>
      <c r="I173" s="129" t="s">
        <v>94</v>
      </c>
      <c r="J173" s="147"/>
      <c r="K173" s="148">
        <f ca="1">E180</f>
        <v>6223.0430958663146</v>
      </c>
      <c r="L173" s="149">
        <f ca="1">K173*K167</f>
        <v>9770.1776605101131</v>
      </c>
    </row>
    <row r="174" spans="1:17" x14ac:dyDescent="0.3">
      <c r="B174" s="51"/>
      <c r="C174" s="115" t="s">
        <v>91</v>
      </c>
      <c r="D174" s="115"/>
      <c r="E174" s="116">
        <f>SUM(E167:E172)</f>
        <v>1.5699999999999998</v>
      </c>
      <c r="F174" s="117" t="e">
        <f ca="1">SUM(F167:F172)</f>
        <v>#REF!</v>
      </c>
      <c r="G174" s="54"/>
      <c r="H174" s="38"/>
      <c r="I174" s="216" t="str">
        <f>I148</f>
        <v>Occupancy (non-Boston)</v>
      </c>
      <c r="J174" s="155"/>
      <c r="K174" s="156">
        <f>E181</f>
        <v>10519.689922480622</v>
      </c>
      <c r="L174" s="157">
        <f>K174*K167</f>
        <v>16515.913178294573</v>
      </c>
    </row>
    <row r="175" spans="1:17" x14ac:dyDescent="0.3">
      <c r="B175" s="51"/>
      <c r="C175" s="123"/>
      <c r="D175" s="123"/>
      <c r="E175" s="123"/>
      <c r="F175" s="123"/>
      <c r="G175" s="54"/>
      <c r="H175" s="38"/>
      <c r="I175" s="129" t="s">
        <v>100</v>
      </c>
      <c r="J175" s="56"/>
      <c r="K175" s="163">
        <f ca="1">E182</f>
        <v>358.14138204924546</v>
      </c>
      <c r="L175" s="172">
        <f ca="1">K175*K167</f>
        <v>562.28196981731537</v>
      </c>
    </row>
    <row r="176" spans="1:17" x14ac:dyDescent="0.3">
      <c r="B176" s="51"/>
      <c r="C176" s="126" t="s">
        <v>89</v>
      </c>
      <c r="D176" s="123"/>
      <c r="E176" s="127">
        <f>$S$9</f>
        <v>0.224</v>
      </c>
      <c r="F176" s="128" t="e">
        <f ca="1">F174*E176</f>
        <v>#REF!</v>
      </c>
      <c r="G176" s="54"/>
      <c r="H176" s="38"/>
      <c r="I176" s="129" t="s">
        <v>102</v>
      </c>
      <c r="J176" s="56"/>
      <c r="K176" s="163">
        <f ca="1">S14</f>
        <v>1841.1169744942831</v>
      </c>
      <c r="L176" s="172">
        <f ca="1">K176*K167</f>
        <v>2890.5536499560244</v>
      </c>
    </row>
    <row r="177" spans="1:14" x14ac:dyDescent="0.3">
      <c r="B177" s="51"/>
      <c r="C177" s="123"/>
      <c r="D177" s="123"/>
      <c r="E177" s="123"/>
      <c r="F177" s="132"/>
      <c r="G177" s="54"/>
      <c r="H177" s="38"/>
      <c r="I177" s="129" t="s">
        <v>103</v>
      </c>
      <c r="J177" s="56"/>
      <c r="K177" s="163">
        <f ca="1">E185</f>
        <v>433.69458128078816</v>
      </c>
      <c r="L177" s="217">
        <f ca="1">K177*K167</f>
        <v>680.90049261083732</v>
      </c>
    </row>
    <row r="178" spans="1:14" x14ac:dyDescent="0.3">
      <c r="B178" s="51"/>
      <c r="C178" s="115" t="s">
        <v>101</v>
      </c>
      <c r="D178" s="137"/>
      <c r="E178" s="137"/>
      <c r="F178" s="138" t="e">
        <f ca="1">F174+F176</f>
        <v>#REF!</v>
      </c>
      <c r="G178" s="54"/>
      <c r="H178" s="38"/>
      <c r="I178" s="118" t="s">
        <v>109</v>
      </c>
      <c r="J178" s="139"/>
      <c r="K178" s="139"/>
      <c r="L178" s="172">
        <f ca="1">SUM(L171:L177)</f>
        <v>115127.72646174009</v>
      </c>
    </row>
    <row r="179" spans="1:14" ht="16.2" thickBot="1" x14ac:dyDescent="0.35">
      <c r="B179" s="142"/>
      <c r="C179" s="143"/>
      <c r="D179" s="143"/>
      <c r="E179" s="123"/>
      <c r="F179" s="143"/>
      <c r="G179" s="146"/>
      <c r="H179" s="39"/>
      <c r="I179" s="177" t="s">
        <v>110</v>
      </c>
      <c r="J179" s="178"/>
      <c r="K179" s="218">
        <f>E187</f>
        <v>0.12</v>
      </c>
      <c r="L179" s="180">
        <f ca="1">L178*K179-(L170*K179)</f>
        <v>13784.692405202177</v>
      </c>
    </row>
    <row r="180" spans="1:14" ht="16.2" thickTop="1" x14ac:dyDescent="0.3">
      <c r="B180" s="51"/>
      <c r="C180" s="126" t="s">
        <v>94</v>
      </c>
      <c r="D180" s="123"/>
      <c r="E180" s="144">
        <f ca="1">$S$10</f>
        <v>6223.0430958663146</v>
      </c>
      <c r="F180" s="145">
        <f ca="1">E180*E174</f>
        <v>9770.1776605101131</v>
      </c>
      <c r="G180" s="54"/>
      <c r="H180" s="38"/>
      <c r="I180" s="182" t="str">
        <f>I154</f>
        <v>Total Amount</v>
      </c>
      <c r="J180" s="183"/>
      <c r="K180" s="183"/>
      <c r="L180" s="184">
        <f ca="1">SUM(L178:L179)</f>
        <v>128912.41886694227</v>
      </c>
    </row>
    <row r="181" spans="1:14" ht="16.2" thickBot="1" x14ac:dyDescent="0.35">
      <c r="B181" s="142"/>
      <c r="C181" s="126" t="s">
        <v>98</v>
      </c>
      <c r="D181" s="143"/>
      <c r="E181" s="144">
        <f>$S$12</f>
        <v>10519.689922480622</v>
      </c>
      <c r="F181" s="162">
        <f>E181*$E$174</f>
        <v>16515.913178294573</v>
      </c>
      <c r="G181" s="146"/>
      <c r="H181" s="39"/>
      <c r="I181" s="129" t="str">
        <f>I155</f>
        <v>Rate review CAF FY22</v>
      </c>
      <c r="J181" s="56"/>
      <c r="K181" s="130">
        <f>K155</f>
        <v>1.9959404600811814E-2</v>
      </c>
      <c r="L181" s="131">
        <f ca="1">(L180-L167)*K181</f>
        <v>1195.8714924348383</v>
      </c>
    </row>
    <row r="182" spans="1:14" ht="16.2" thickBot="1" x14ac:dyDescent="0.35">
      <c r="B182" s="51"/>
      <c r="C182" s="126" t="s">
        <v>100</v>
      </c>
      <c r="D182" s="123"/>
      <c r="E182" s="161">
        <f ca="1">$S$13</f>
        <v>358.14138204924546</v>
      </c>
      <c r="F182" s="162">
        <f ca="1">E182*$E$174</f>
        <v>562.28196981731537</v>
      </c>
      <c r="G182" s="54"/>
      <c r="H182" s="38"/>
      <c r="I182" s="192" t="str">
        <f>I156</f>
        <v>Total Program Costs</v>
      </c>
      <c r="J182" s="193"/>
      <c r="K182" s="194"/>
      <c r="L182" s="195">
        <f ca="1">L180+L181</f>
        <v>130108.2903593771</v>
      </c>
    </row>
    <row r="183" spans="1:14" ht="16.2" thickBot="1" x14ac:dyDescent="0.35">
      <c r="B183" s="51"/>
      <c r="C183" s="126"/>
      <c r="D183" s="123"/>
      <c r="E183" s="161"/>
      <c r="F183" s="162"/>
      <c r="G183" s="54"/>
      <c r="H183" s="38"/>
      <c r="I183" s="248" t="str">
        <f>I157</f>
        <v>Total Monthly Amount</v>
      </c>
      <c r="J183" s="259"/>
      <c r="K183" s="260"/>
      <c r="L183" s="256">
        <f ca="1">L182/12</f>
        <v>10842.357529948093</v>
      </c>
    </row>
    <row r="184" spans="1:14" x14ac:dyDescent="0.3">
      <c r="B184" s="51"/>
      <c r="C184" s="126"/>
      <c r="D184" s="123"/>
      <c r="E184" s="161"/>
      <c r="F184" s="162"/>
      <c r="G184" s="54"/>
      <c r="H184" s="38"/>
      <c r="I184" s="251"/>
      <c r="J184" s="261"/>
      <c r="K184" s="252"/>
      <c r="L184" s="253"/>
    </row>
    <row r="185" spans="1:14" ht="16.2" thickBot="1" x14ac:dyDescent="0.35">
      <c r="B185" s="51"/>
      <c r="C185" s="126" t="s">
        <v>103</v>
      </c>
      <c r="D185" s="123"/>
      <c r="E185" s="161">
        <f ca="1">$S$15</f>
        <v>433.69458128078816</v>
      </c>
      <c r="F185" s="169">
        <f ca="1">E185*$E$174</f>
        <v>680.90049261083732</v>
      </c>
      <c r="G185" s="54"/>
      <c r="H185" s="38"/>
    </row>
    <row r="186" spans="1:14" ht="16.2" thickBot="1" x14ac:dyDescent="0.35">
      <c r="B186" s="51"/>
      <c r="C186" s="115" t="s">
        <v>109</v>
      </c>
      <c r="D186" s="137"/>
      <c r="E186" s="137"/>
      <c r="F186" s="162" t="e">
        <f ca="1">SUM(F178:F185)</f>
        <v>#REF!</v>
      </c>
      <c r="G186" s="54"/>
      <c r="H186" s="38"/>
      <c r="I186" s="231"/>
      <c r="J186" s="212"/>
      <c r="K186" s="212"/>
      <c r="L186" s="232"/>
    </row>
    <row r="187" spans="1:14" ht="16.2" thickBot="1" x14ac:dyDescent="0.35">
      <c r="B187" s="51"/>
      <c r="C187" s="173" t="s">
        <v>110</v>
      </c>
      <c r="D187" s="174"/>
      <c r="E187" s="175">
        <f>$S$16</f>
        <v>0.12</v>
      </c>
      <c r="F187" s="176" t="e">
        <f ca="1">F186*E187</f>
        <v>#REF!</v>
      </c>
      <c r="G187" s="54"/>
      <c r="H187" s="38"/>
      <c r="I187" s="67" t="s">
        <v>120</v>
      </c>
      <c r="J187" s="68"/>
      <c r="K187" s="68"/>
      <c r="L187" s="69"/>
    </row>
    <row r="188" spans="1:14" ht="16.2" thickTop="1" x14ac:dyDescent="0.3">
      <c r="B188" s="51"/>
      <c r="C188" s="126" t="s">
        <v>111</v>
      </c>
      <c r="D188" s="126"/>
      <c r="E188" s="126"/>
      <c r="F188" s="181" t="e">
        <f ca="1">SUM(F186:F187)</f>
        <v>#REF!</v>
      </c>
      <c r="G188" s="54"/>
      <c r="H188" s="38"/>
      <c r="I188" s="79"/>
      <c r="J188" s="80" t="s">
        <v>69</v>
      </c>
      <c r="K188" s="80" t="s">
        <v>70</v>
      </c>
      <c r="L188" s="81" t="s">
        <v>71</v>
      </c>
    </row>
    <row r="189" spans="1:14" ht="16.2" thickBot="1" x14ac:dyDescent="0.35">
      <c r="B189" s="51"/>
      <c r="C189" s="126" t="s">
        <v>113</v>
      </c>
      <c r="D189" s="123"/>
      <c r="E189" s="127" t="e">
        <f>#REF!</f>
        <v>#REF!</v>
      </c>
      <c r="F189" s="181" t="e">
        <f ca="1">(F188+(F188*E189))</f>
        <v>#REF!</v>
      </c>
      <c r="G189" s="54"/>
      <c r="H189" s="38"/>
      <c r="I189" s="91" t="s">
        <v>74</v>
      </c>
      <c r="J189" s="92">
        <f ca="1">D196</f>
        <v>61253.048780487799</v>
      </c>
      <c r="K189" s="93">
        <f>E196</f>
        <v>0.2</v>
      </c>
      <c r="L189" s="94">
        <f ca="1">K189*J189</f>
        <v>12250.609756097561</v>
      </c>
    </row>
    <row r="190" spans="1:14" ht="16.2" thickBot="1" x14ac:dyDescent="0.35">
      <c r="A190" s="38"/>
      <c r="B190" s="142"/>
      <c r="C190" s="185" t="s">
        <v>62</v>
      </c>
      <c r="D190" s="143"/>
      <c r="E190" s="143"/>
      <c r="F190" s="191" t="e">
        <f ca="1">F189/12</f>
        <v>#REF!</v>
      </c>
      <c r="G190" s="146"/>
      <c r="H190" s="39"/>
      <c r="I190" s="101" t="str">
        <f>I164</f>
        <v>Direct Care III</v>
      </c>
      <c r="J190" s="102">
        <f>S6</f>
        <v>41516.800000000003</v>
      </c>
      <c r="K190" s="103">
        <f>E200</f>
        <v>0.7</v>
      </c>
      <c r="L190" s="94">
        <f t="shared" ref="L190:L191" si="14">K190*J190</f>
        <v>29061.759999999998</v>
      </c>
      <c r="M190" s="38"/>
      <c r="N190" s="38"/>
    </row>
    <row r="191" spans="1:14" ht="16.95" customHeight="1" thickBot="1" x14ac:dyDescent="0.35">
      <c r="B191" s="196"/>
      <c r="C191" s="197"/>
      <c r="D191" s="198"/>
      <c r="E191" s="198"/>
      <c r="F191" s="199"/>
      <c r="G191" s="200"/>
      <c r="H191" s="38"/>
      <c r="I191" s="106" t="s">
        <v>83</v>
      </c>
      <c r="J191" s="107">
        <f>D201</f>
        <v>32198.400000000001</v>
      </c>
      <c r="K191" s="108">
        <f>E201</f>
        <v>0.1</v>
      </c>
      <c r="L191" s="94">
        <f t="shared" si="14"/>
        <v>3219.84</v>
      </c>
    </row>
    <row r="192" spans="1:14" ht="16.2" thickBot="1" x14ac:dyDescent="0.35">
      <c r="B192" s="143"/>
      <c r="C192" s="143"/>
      <c r="D192" s="143"/>
      <c r="E192" s="143"/>
      <c r="F192" s="143"/>
      <c r="G192" s="143"/>
      <c r="H192" s="39"/>
      <c r="I192" s="106"/>
      <c r="J192" s="107"/>
      <c r="K192" s="112"/>
      <c r="L192" s="94"/>
    </row>
    <row r="193" spans="2:12" ht="16.2" thickBot="1" x14ac:dyDescent="0.35">
      <c r="B193" s="220"/>
      <c r="C193" s="221"/>
      <c r="D193" s="222"/>
      <c r="E193" s="222"/>
      <c r="F193" s="221"/>
      <c r="G193" s="223"/>
      <c r="H193" s="38"/>
      <c r="I193" s="118" t="s">
        <v>91</v>
      </c>
      <c r="J193" s="119"/>
      <c r="K193" s="120">
        <f>SUM(K189:K192)</f>
        <v>0.99999999999999989</v>
      </c>
      <c r="L193" s="121">
        <f ca="1">SUM(L189:L192)</f>
        <v>44532.209756097553</v>
      </c>
    </row>
    <row r="194" spans="2:12" ht="16.2" thickBot="1" x14ac:dyDescent="0.35">
      <c r="B194" s="51"/>
      <c r="C194" s="64" t="s">
        <v>96</v>
      </c>
      <c r="D194" s="65"/>
      <c r="E194" s="65"/>
      <c r="F194" s="66"/>
      <c r="G194" s="54"/>
      <c r="H194" s="38"/>
      <c r="I194" s="124"/>
      <c r="J194" s="56"/>
      <c r="K194" s="56"/>
      <c r="L194" s="57"/>
    </row>
    <row r="195" spans="2:12" x14ac:dyDescent="0.3">
      <c r="B195" s="51"/>
      <c r="C195" s="76"/>
      <c r="D195" s="77" t="s">
        <v>69</v>
      </c>
      <c r="E195" s="77" t="s">
        <v>70</v>
      </c>
      <c r="F195" s="78" t="s">
        <v>71</v>
      </c>
      <c r="G195" s="54"/>
      <c r="H195" s="38"/>
      <c r="I195" s="129" t="s">
        <v>89</v>
      </c>
      <c r="J195" s="56"/>
      <c r="K195" s="130">
        <f>E205</f>
        <v>0.224</v>
      </c>
      <c r="L195" s="141">
        <f ca="1">L193*K195</f>
        <v>9975.214985365852</v>
      </c>
    </row>
    <row r="196" spans="2:12" x14ac:dyDescent="0.3">
      <c r="B196" s="51"/>
      <c r="C196" s="87" t="s">
        <v>74</v>
      </c>
      <c r="D196" s="88">
        <f ca="1">$S$5</f>
        <v>61253.048780487799</v>
      </c>
      <c r="E196" s="89">
        <f>[2]Analysis!B66</f>
        <v>0.2</v>
      </c>
      <c r="F196" s="90">
        <f ca="1">D196*E196</f>
        <v>12250.609756097561</v>
      </c>
      <c r="G196" s="54"/>
      <c r="H196" s="38"/>
      <c r="I196" s="215" t="str">
        <f>I170</f>
        <v>PFMLA Trust Contribution</v>
      </c>
      <c r="J196" s="56"/>
      <c r="K196" s="134">
        <f>K170</f>
        <v>3.7000000000000002E-3</v>
      </c>
      <c r="L196" s="135">
        <f ca="1">L193*K196</f>
        <v>164.76917609756094</v>
      </c>
    </row>
    <row r="197" spans="2:12" x14ac:dyDescent="0.3">
      <c r="B197" s="51"/>
      <c r="C197" s="104"/>
      <c r="D197" s="90"/>
      <c r="E197" s="105"/>
      <c r="F197" s="90"/>
      <c r="G197" s="54"/>
      <c r="H197" s="38"/>
      <c r="I197" s="118" t="s">
        <v>101</v>
      </c>
      <c r="J197" s="139"/>
      <c r="K197" s="139"/>
      <c r="L197" s="140">
        <f ca="1">SUM(L193:L196)</f>
        <v>54672.193917560959</v>
      </c>
    </row>
    <row r="198" spans="2:12" x14ac:dyDescent="0.3">
      <c r="B198" s="51"/>
      <c r="C198" s="104"/>
      <c r="D198" s="90"/>
      <c r="E198" s="105"/>
      <c r="F198" s="90"/>
      <c r="G198" s="54"/>
      <c r="H198" s="38"/>
      <c r="I198" s="106"/>
      <c r="J198" s="56"/>
      <c r="K198" s="56"/>
      <c r="L198" s="141"/>
    </row>
    <row r="199" spans="2:12" x14ac:dyDescent="0.3">
      <c r="B199" s="51"/>
      <c r="C199" s="104"/>
      <c r="D199" s="90"/>
      <c r="E199" s="105"/>
      <c r="F199" s="90"/>
      <c r="G199" s="54"/>
      <c r="H199" s="38"/>
      <c r="I199" s="129" t="s">
        <v>94</v>
      </c>
      <c r="J199" s="147"/>
      <c r="K199" s="148">
        <f t="shared" ref="K199:K203" ca="1" si="15">E209</f>
        <v>6223.0430958663146</v>
      </c>
      <c r="L199" s="149">
        <f ca="1">K199*K193</f>
        <v>6223.0430958663137</v>
      </c>
    </row>
    <row r="200" spans="2:12" x14ac:dyDescent="0.3">
      <c r="B200" s="51"/>
      <c r="C200" s="104" t="s">
        <v>80</v>
      </c>
      <c r="D200" s="90" t="e">
        <f>#REF!</f>
        <v>#REF!</v>
      </c>
      <c r="E200" s="105">
        <f>[2]Analysis!C66</f>
        <v>0.7</v>
      </c>
      <c r="F200" s="90" t="e">
        <f t="shared" ref="F200:F201" si="16">D200*E200</f>
        <v>#REF!</v>
      </c>
      <c r="G200" s="54"/>
      <c r="H200" s="38"/>
      <c r="I200" s="216" t="str">
        <f>I174</f>
        <v>Occupancy (non-Boston)</v>
      </c>
      <c r="J200" s="155"/>
      <c r="K200" s="156">
        <f>S12</f>
        <v>10519.689922480622</v>
      </c>
      <c r="L200" s="157">
        <f>K200*K193</f>
        <v>10519.68992248062</v>
      </c>
    </row>
    <row r="201" spans="2:12" x14ac:dyDescent="0.3">
      <c r="B201" s="51"/>
      <c r="C201" s="104" t="s">
        <v>83</v>
      </c>
      <c r="D201" s="90">
        <f>$S$7</f>
        <v>32198.400000000001</v>
      </c>
      <c r="E201" s="105">
        <f>[2]Analysis!D66</f>
        <v>0.1</v>
      </c>
      <c r="F201" s="90">
        <f t="shared" si="16"/>
        <v>3219.84</v>
      </c>
      <c r="G201" s="54"/>
      <c r="H201" s="38"/>
      <c r="I201" s="129" t="s">
        <v>100</v>
      </c>
      <c r="J201" s="56"/>
      <c r="K201" s="163">
        <f t="shared" ca="1" si="15"/>
        <v>358.14138204924546</v>
      </c>
      <c r="L201" s="172">
        <f ca="1">K201*K193</f>
        <v>358.14138204924541</v>
      </c>
    </row>
    <row r="202" spans="2:12" x14ac:dyDescent="0.3">
      <c r="B202" s="142"/>
      <c r="C202" s="143"/>
      <c r="D202" s="143"/>
      <c r="E202" s="143"/>
      <c r="F202" s="143"/>
      <c r="G202" s="146"/>
      <c r="H202" s="39"/>
      <c r="I202" s="129" t="s">
        <v>102</v>
      </c>
      <c r="J202" s="56"/>
      <c r="K202" s="163">
        <f t="shared" ca="1" si="15"/>
        <v>1841.1169744942831</v>
      </c>
      <c r="L202" s="172">
        <f ca="1">K202*K193</f>
        <v>1841.1169744942829</v>
      </c>
    </row>
    <row r="203" spans="2:12" x14ac:dyDescent="0.3">
      <c r="B203" s="51"/>
      <c r="C203" s="115" t="s">
        <v>91</v>
      </c>
      <c r="D203" s="115"/>
      <c r="E203" s="116">
        <f>SUM(E196:E201)</f>
        <v>0.99999999999999989</v>
      </c>
      <c r="F203" s="117" t="e">
        <f ca="1">SUM(F196:F201)</f>
        <v>#REF!</v>
      </c>
      <c r="G203" s="54"/>
      <c r="H203" s="38"/>
      <c r="I203" s="129" t="s">
        <v>103</v>
      </c>
      <c r="J203" s="56"/>
      <c r="K203" s="163">
        <f t="shared" ca="1" si="15"/>
        <v>433.69458128078816</v>
      </c>
      <c r="L203" s="217">
        <f ca="1">K203*K193</f>
        <v>433.6945812807881</v>
      </c>
    </row>
    <row r="204" spans="2:12" x14ac:dyDescent="0.3">
      <c r="B204" s="51"/>
      <c r="C204" s="123"/>
      <c r="D204" s="123"/>
      <c r="E204" s="123"/>
      <c r="F204" s="123"/>
      <c r="G204" s="54"/>
      <c r="H204" s="38"/>
      <c r="I204" s="118" t="s">
        <v>109</v>
      </c>
      <c r="J204" s="139"/>
      <c r="K204" s="139"/>
      <c r="L204" s="172">
        <f ca="1">SUM(L197:L203)</f>
        <v>74047.879873732207</v>
      </c>
    </row>
    <row r="205" spans="2:12" ht="16.2" thickBot="1" x14ac:dyDescent="0.35">
      <c r="B205" s="51"/>
      <c r="C205" s="126" t="s">
        <v>89</v>
      </c>
      <c r="D205" s="123"/>
      <c r="E205" s="127">
        <f>$S$9</f>
        <v>0.224</v>
      </c>
      <c r="F205" s="128" t="e">
        <f ca="1">F203*E205</f>
        <v>#REF!</v>
      </c>
      <c r="G205" s="54"/>
      <c r="H205" s="38"/>
      <c r="I205" s="177" t="s">
        <v>110</v>
      </c>
      <c r="J205" s="178"/>
      <c r="K205" s="218">
        <f>E215</f>
        <v>0.12</v>
      </c>
      <c r="L205" s="180">
        <f ca="1">L204*K205-(L196*K205)</f>
        <v>8865.9732837161573</v>
      </c>
    </row>
    <row r="206" spans="2:12" ht="16.2" thickTop="1" x14ac:dyDescent="0.3">
      <c r="B206" s="51"/>
      <c r="C206" s="123"/>
      <c r="D206" s="123"/>
      <c r="E206" s="123"/>
      <c r="F206" s="132"/>
      <c r="G206" s="54"/>
      <c r="H206" s="38"/>
      <c r="I206" s="182" t="str">
        <f>I180</f>
        <v>Total Amount</v>
      </c>
      <c r="J206" s="183"/>
      <c r="K206" s="183"/>
      <c r="L206" s="184">
        <f ca="1">SUM(L204:L205)</f>
        <v>82913.853157448364</v>
      </c>
    </row>
    <row r="207" spans="2:12" ht="16.2" thickBot="1" x14ac:dyDescent="0.35">
      <c r="B207" s="51"/>
      <c r="C207" s="115" t="s">
        <v>101</v>
      </c>
      <c r="D207" s="137"/>
      <c r="E207" s="137"/>
      <c r="F207" s="138" t="e">
        <f ca="1">F203+F205</f>
        <v>#REF!</v>
      </c>
      <c r="G207" s="54"/>
      <c r="H207" s="38"/>
      <c r="I207" s="129" t="str">
        <f>I181</f>
        <v>Rate review CAF FY22</v>
      </c>
      <c r="J207" s="56"/>
      <c r="K207" s="130">
        <f>K181</f>
        <v>1.9959404600811814E-2</v>
      </c>
      <c r="L207" s="131">
        <f ca="1">(L206-L193)*K207</f>
        <v>766.07474989163973</v>
      </c>
    </row>
    <row r="208" spans="2:12" ht="16.2" thickBot="1" x14ac:dyDescent="0.35">
      <c r="B208" s="142"/>
      <c r="C208" s="143"/>
      <c r="D208" s="143"/>
      <c r="E208" s="123"/>
      <c r="F208" s="143"/>
      <c r="G208" s="146"/>
      <c r="H208" s="39"/>
      <c r="I208" s="192" t="str">
        <f>I182</f>
        <v>Total Program Costs</v>
      </c>
      <c r="J208" s="193"/>
      <c r="K208" s="194"/>
      <c r="L208" s="195">
        <f ca="1">L206+L207</f>
        <v>83679.92790734001</v>
      </c>
    </row>
    <row r="209" spans="1:13" ht="16.2" thickBot="1" x14ac:dyDescent="0.35">
      <c r="B209" s="51"/>
      <c r="C209" s="126" t="s">
        <v>94</v>
      </c>
      <c r="D209" s="123"/>
      <c r="E209" s="144">
        <f ca="1">$S$10</f>
        <v>6223.0430958663146</v>
      </c>
      <c r="F209" s="145">
        <f ca="1">E209*E203</f>
        <v>6223.0430958663137</v>
      </c>
      <c r="G209" s="54"/>
      <c r="H209" s="38"/>
      <c r="I209" s="248" t="str">
        <f>I183</f>
        <v>Total Monthly Amount</v>
      </c>
      <c r="J209" s="259"/>
      <c r="K209" s="260"/>
      <c r="L209" s="256">
        <f ca="1">L208/12</f>
        <v>6973.3273256116672</v>
      </c>
    </row>
    <row r="210" spans="1:13" x14ac:dyDescent="0.3">
      <c r="B210" s="142"/>
      <c r="C210" s="126"/>
      <c r="D210" s="143"/>
      <c r="E210" s="144"/>
      <c r="F210" s="162"/>
      <c r="G210" s="146"/>
      <c r="H210" s="39"/>
      <c r="K210" s="262"/>
      <c r="L210" s="263"/>
    </row>
    <row r="211" spans="1:13" x14ac:dyDescent="0.3">
      <c r="B211" s="51"/>
      <c r="C211" s="126" t="s">
        <v>100</v>
      </c>
      <c r="D211" s="123"/>
      <c r="E211" s="161">
        <f ca="1">$S$13</f>
        <v>358.14138204924546</v>
      </c>
      <c r="F211" s="162">
        <f ca="1">E211*$E$203</f>
        <v>358.14138204924541</v>
      </c>
      <c r="G211" s="54"/>
      <c r="H211" s="38"/>
    </row>
    <row r="212" spans="1:13" x14ac:dyDescent="0.3">
      <c r="B212" s="51"/>
      <c r="C212" s="126" t="s">
        <v>102</v>
      </c>
      <c r="D212" s="123"/>
      <c r="E212" s="161">
        <f ca="1">$S$14</f>
        <v>1841.1169744942831</v>
      </c>
      <c r="F212" s="162">
        <f ca="1">E212*$E$203</f>
        <v>1841.1169744942829</v>
      </c>
      <c r="G212" s="54"/>
      <c r="H212" s="38"/>
    </row>
    <row r="213" spans="1:13" x14ac:dyDescent="0.3">
      <c r="B213" s="51"/>
      <c r="C213" s="126" t="s">
        <v>103</v>
      </c>
      <c r="D213" s="123"/>
      <c r="E213" s="161">
        <f ca="1">$S$15</f>
        <v>433.69458128078816</v>
      </c>
      <c r="F213" s="169">
        <f ca="1">E213*$E$203</f>
        <v>433.6945812807881</v>
      </c>
      <c r="G213" s="54"/>
      <c r="H213" s="38"/>
    </row>
    <row r="214" spans="1:13" x14ac:dyDescent="0.3">
      <c r="B214" s="51"/>
      <c r="C214" s="115" t="s">
        <v>109</v>
      </c>
      <c r="D214" s="137"/>
      <c r="E214" s="137"/>
      <c r="F214" s="162" t="e">
        <f ca="1">SUM(F207:F213)</f>
        <v>#REF!</v>
      </c>
      <c r="G214" s="54"/>
      <c r="H214" s="38"/>
    </row>
    <row r="215" spans="1:13" ht="16.2" thickBot="1" x14ac:dyDescent="0.35">
      <c r="B215" s="51"/>
      <c r="C215" s="173" t="s">
        <v>110</v>
      </c>
      <c r="D215" s="174"/>
      <c r="E215" s="175">
        <f>$S$16</f>
        <v>0.12</v>
      </c>
      <c r="F215" s="176" t="e">
        <f ca="1">F214*E215</f>
        <v>#REF!</v>
      </c>
      <c r="G215" s="54"/>
      <c r="H215" s="38"/>
    </row>
    <row r="216" spans="1:13" ht="16.2" thickTop="1" x14ac:dyDescent="0.3">
      <c r="B216" s="51"/>
      <c r="C216" s="126" t="s">
        <v>111</v>
      </c>
      <c r="D216" s="126"/>
      <c r="E216" s="126"/>
      <c r="F216" s="181" t="e">
        <f ca="1">SUM(F214:F215)</f>
        <v>#REF!</v>
      </c>
      <c r="G216" s="54"/>
      <c r="H216" s="38"/>
    </row>
    <row r="217" spans="1:13" ht="16.2" thickBot="1" x14ac:dyDescent="0.35">
      <c r="B217" s="51"/>
      <c r="C217" s="126" t="s">
        <v>113</v>
      </c>
      <c r="D217" s="123"/>
      <c r="E217" s="127" t="e">
        <f>#REF!</f>
        <v>#REF!</v>
      </c>
      <c r="F217" s="181" t="e">
        <f ca="1">(F216+(F216*E217))</f>
        <v>#REF!</v>
      </c>
      <c r="G217" s="54"/>
      <c r="H217" s="38"/>
    </row>
    <row r="218" spans="1:13" ht="16.2" thickBot="1" x14ac:dyDescent="0.35">
      <c r="A218" s="38"/>
      <c r="B218" s="142"/>
      <c r="C218" s="185" t="s">
        <v>62</v>
      </c>
      <c r="D218" s="143"/>
      <c r="E218" s="143"/>
      <c r="F218" s="191" t="e">
        <f ca="1">F217/12</f>
        <v>#REF!</v>
      </c>
      <c r="G218" s="146"/>
      <c r="H218" s="39"/>
      <c r="M218" s="38"/>
    </row>
    <row r="219" spans="1:13" ht="15.45" customHeight="1" thickBot="1" x14ac:dyDescent="0.35">
      <c r="B219" s="196"/>
      <c r="C219" s="197"/>
      <c r="D219" s="198"/>
      <c r="E219" s="198"/>
      <c r="F219" s="199"/>
      <c r="G219" s="200"/>
      <c r="H219" s="38"/>
    </row>
  </sheetData>
  <mergeCells count="20">
    <mergeCell ref="C194:F194"/>
    <mergeCell ref="I108:L108"/>
    <mergeCell ref="I135:L135"/>
    <mergeCell ref="C136:F136"/>
    <mergeCell ref="I161:L161"/>
    <mergeCell ref="C165:F165"/>
    <mergeCell ref="I187:L187"/>
    <mergeCell ref="I30:L30"/>
    <mergeCell ref="C52:F52"/>
    <mergeCell ref="I56:L56"/>
    <mergeCell ref="C77:F77"/>
    <mergeCell ref="I82:L82"/>
    <mergeCell ref="C107:F107"/>
    <mergeCell ref="B2:G2"/>
    <mergeCell ref="I2:L2"/>
    <mergeCell ref="N2:P2"/>
    <mergeCell ref="R2:T2"/>
    <mergeCell ref="D3:E3"/>
    <mergeCell ref="C4:F4"/>
    <mergeCell ref="I4:L4"/>
  </mergeCells>
  <pageMargins left="0.25" right="0.25" top="0.75" bottom="0.75" header="0.3" footer="0.3"/>
  <pageSetup scale="44" fitToHeight="0" orientation="portrait" r:id="rId1"/>
  <rowBreaks count="2" manualBreakCount="2">
    <brk id="86" max="16383" man="1"/>
    <brk id="1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1" sqref="D1:D1048576"/>
    </sheetView>
  </sheetViews>
  <sheetFormatPr defaultColWidth="9.109375" defaultRowHeight="18" customHeight="1" x14ac:dyDescent="0.3"/>
  <cols>
    <col min="1" max="1" width="11" style="264" customWidth="1"/>
    <col min="2" max="2" width="38.88671875" style="264" customWidth="1"/>
    <col min="3" max="3" width="15.109375" style="264" customWidth="1"/>
    <col min="4" max="4" width="13.44140625" style="264" customWidth="1"/>
    <col min="5" max="16384" width="9.109375" style="264"/>
  </cols>
  <sheetData>
    <row r="1" spans="1:6" ht="18" customHeight="1" x14ac:dyDescent="0.3">
      <c r="A1" s="264" t="s">
        <v>121</v>
      </c>
    </row>
    <row r="2" spans="1:6" ht="18" customHeight="1" x14ac:dyDescent="0.3">
      <c r="A2" s="265"/>
      <c r="B2" s="265"/>
      <c r="C2" s="265"/>
      <c r="D2" s="265"/>
      <c r="E2" s="265"/>
      <c r="F2" s="265"/>
    </row>
    <row r="3" spans="1:6" ht="18" customHeight="1" x14ac:dyDescent="0.3">
      <c r="A3" s="265"/>
      <c r="B3" s="265"/>
      <c r="C3" s="265" t="s">
        <v>78</v>
      </c>
      <c r="D3" s="265"/>
      <c r="E3" s="265"/>
      <c r="F3" s="265"/>
    </row>
    <row r="4" spans="1:6" ht="18" customHeight="1" x14ac:dyDescent="0.3">
      <c r="A4" s="265"/>
      <c r="B4" s="267" t="s">
        <v>69</v>
      </c>
      <c r="C4" s="268">
        <v>41517</v>
      </c>
      <c r="D4" s="265"/>
      <c r="E4" s="265"/>
      <c r="F4" s="265"/>
    </row>
    <row r="5" spans="1:6" ht="18" customHeight="1" x14ac:dyDescent="0.3">
      <c r="A5" s="265"/>
      <c r="B5" s="267" t="s">
        <v>122</v>
      </c>
      <c r="C5" s="269">
        <v>0.224</v>
      </c>
      <c r="D5" s="265"/>
      <c r="E5" s="265"/>
      <c r="F5" s="265"/>
    </row>
    <row r="6" spans="1:6" ht="18" customHeight="1" x14ac:dyDescent="0.3">
      <c r="A6" s="265"/>
      <c r="B6" s="267" t="s">
        <v>123</v>
      </c>
      <c r="C6" s="270">
        <v>9299.8080000000009</v>
      </c>
      <c r="D6" s="265"/>
      <c r="E6" s="265"/>
      <c r="F6" s="265"/>
    </row>
    <row r="7" spans="1:6" ht="18" customHeight="1" x14ac:dyDescent="0.3">
      <c r="A7" s="265"/>
      <c r="B7" s="267" t="s">
        <v>124</v>
      </c>
      <c r="C7" s="270">
        <v>50816.808000000005</v>
      </c>
      <c r="D7" s="266"/>
      <c r="E7" s="265"/>
      <c r="F7" s="265"/>
    </row>
    <row r="8" spans="1:6" ht="18" customHeight="1" x14ac:dyDescent="0.3">
      <c r="A8" s="271"/>
      <c r="B8" s="267" t="s">
        <v>125</v>
      </c>
      <c r="C8" s="270">
        <v>153.6129</v>
      </c>
      <c r="D8" s="272"/>
      <c r="E8" s="265"/>
      <c r="F8" s="265"/>
    </row>
    <row r="9" spans="1:6" ht="18" customHeight="1" x14ac:dyDescent="0.3">
      <c r="A9" s="273"/>
      <c r="B9" s="267" t="s">
        <v>126</v>
      </c>
      <c r="C9" s="270">
        <v>50970.420900000005</v>
      </c>
      <c r="D9" s="272"/>
      <c r="E9" s="265"/>
      <c r="F9" s="265"/>
    </row>
    <row r="10" spans="1:6" ht="18" customHeight="1" x14ac:dyDescent="0.3">
      <c r="A10" s="265"/>
      <c r="B10" s="267" t="s">
        <v>127</v>
      </c>
      <c r="C10" s="270">
        <v>168.0841762716625</v>
      </c>
      <c r="D10" s="265"/>
      <c r="E10" s="265"/>
      <c r="F10" s="265"/>
    </row>
    <row r="11" spans="1:6" ht="18" customHeight="1" x14ac:dyDescent="0.3">
      <c r="A11" s="273"/>
      <c r="B11" s="274" t="s">
        <v>128</v>
      </c>
      <c r="C11" s="275">
        <v>4261.5420896893056</v>
      </c>
      <c r="D11" s="265"/>
      <c r="E11" s="265"/>
      <c r="F11" s="265"/>
    </row>
    <row r="12" spans="1:6" ht="18" customHeight="1" x14ac:dyDescent="0.3">
      <c r="A12" s="273"/>
      <c r="B12" s="274" t="s">
        <v>129</v>
      </c>
      <c r="C12" s="275">
        <v>3196.1565672669794</v>
      </c>
      <c r="D12" s="265"/>
      <c r="E12" s="265"/>
      <c r="F12" s="265"/>
    </row>
    <row r="13" spans="1:6" ht="18" customHeight="1" x14ac:dyDescent="0.3">
      <c r="A13" s="271"/>
      <c r="B13" s="276" t="s">
        <v>130</v>
      </c>
      <c r="C13" s="275">
        <v>2130.7710448446528</v>
      </c>
      <c r="D13" s="265"/>
      <c r="E13" s="265"/>
      <c r="F13" s="265"/>
    </row>
    <row r="14" spans="1:6" ht="18" customHeight="1" x14ac:dyDescent="0.3">
      <c r="A14" s="271"/>
      <c r="B14" s="276" t="s">
        <v>131</v>
      </c>
      <c r="C14" s="275">
        <v>1065.3855224223264</v>
      </c>
      <c r="D14" s="265"/>
      <c r="E14" s="265"/>
      <c r="F14" s="265"/>
    </row>
    <row r="15" spans="1:6" ht="18" customHeight="1" x14ac:dyDescent="0.3">
      <c r="A15" s="265"/>
      <c r="B15" s="277"/>
      <c r="C15" s="265"/>
      <c r="D15" s="265"/>
      <c r="E15" s="265"/>
      <c r="F15" s="265"/>
    </row>
    <row r="16" spans="1:6" ht="18" customHeight="1" x14ac:dyDescent="0.3">
      <c r="A16" s="265"/>
      <c r="B16" s="266"/>
      <c r="C16" s="265"/>
      <c r="D16" s="265"/>
      <c r="E16" s="265"/>
      <c r="F16" s="265"/>
    </row>
    <row r="17" spans="1:6" ht="18" customHeight="1" x14ac:dyDescent="0.3">
      <c r="A17" s="265"/>
      <c r="B17" s="266"/>
      <c r="C17" s="265"/>
      <c r="D17" s="265"/>
      <c r="E17" s="265"/>
      <c r="F17" s="265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90" zoomScaleNormal="90" zoomScaleSheetLayoutView="85" workbookViewId="0">
      <selection activeCell="M28" sqref="M28"/>
    </sheetView>
  </sheetViews>
  <sheetFormatPr defaultColWidth="9.109375" defaultRowHeight="14.4" x14ac:dyDescent="0.3"/>
  <cols>
    <col min="1" max="3" width="2" style="356" customWidth="1"/>
    <col min="4" max="4" width="20.33203125" style="356" customWidth="1"/>
    <col min="5" max="5" width="12.44140625" style="356" customWidth="1"/>
    <col min="6" max="6" width="10.44140625" style="356" bestFit="1" customWidth="1"/>
    <col min="7" max="7" width="8.6640625" style="356" bestFit="1" customWidth="1"/>
    <col min="8" max="8" width="12.77734375" style="356" customWidth="1"/>
    <col min="9" max="9" width="1" style="356" customWidth="1"/>
    <col min="10" max="10" width="9.77734375" style="356" customWidth="1"/>
    <col min="11" max="11" width="24.6640625" style="356" customWidth="1"/>
    <col min="12" max="12" width="11.44140625" style="356" customWidth="1"/>
    <col min="13" max="13" width="48.6640625" style="356" bestFit="1" customWidth="1"/>
    <col min="14" max="16384" width="9.109375" style="356"/>
  </cols>
  <sheetData>
    <row r="1" spans="1:13" ht="12" customHeight="1" thickBot="1" x14ac:dyDescent="0.35">
      <c r="A1" s="355"/>
      <c r="B1" s="355"/>
      <c r="C1" s="355"/>
      <c r="D1" s="355"/>
      <c r="E1" s="355"/>
      <c r="F1" s="355"/>
      <c r="G1" s="355"/>
      <c r="H1" s="355"/>
      <c r="I1" s="355"/>
    </row>
    <row r="2" spans="1:13" ht="18.600000000000001" thickBot="1" x14ac:dyDescent="0.4">
      <c r="A2" s="355"/>
      <c r="B2" s="355"/>
      <c r="C2" s="357" t="s">
        <v>300</v>
      </c>
      <c r="D2" s="358"/>
      <c r="E2" s="358"/>
      <c r="F2" s="358"/>
      <c r="G2" s="358"/>
      <c r="H2" s="358"/>
      <c r="I2" s="359"/>
      <c r="K2" s="360" t="s">
        <v>59</v>
      </c>
      <c r="L2" s="361"/>
      <c r="M2" s="362"/>
    </row>
    <row r="3" spans="1:13" x14ac:dyDescent="0.3">
      <c r="A3" s="355"/>
      <c r="B3" s="355"/>
      <c r="C3" s="363"/>
      <c r="D3" s="364" t="s">
        <v>301</v>
      </c>
      <c r="E3" s="364"/>
      <c r="F3" s="364"/>
      <c r="G3" s="364"/>
      <c r="H3" s="364"/>
      <c r="I3" s="365"/>
      <c r="K3" s="366"/>
      <c r="L3" s="367" t="s">
        <v>63</v>
      </c>
      <c r="M3" s="369" t="s">
        <v>64</v>
      </c>
    </row>
    <row r="4" spans="1:13" x14ac:dyDescent="0.3">
      <c r="A4" s="355"/>
      <c r="B4" s="355"/>
      <c r="C4" s="370"/>
      <c r="D4" s="371"/>
      <c r="E4" s="371"/>
      <c r="F4" s="371"/>
      <c r="G4" s="371"/>
      <c r="H4" s="371"/>
      <c r="I4" s="372"/>
      <c r="K4" s="373" t="s">
        <v>68</v>
      </c>
      <c r="L4" s="374" t="s">
        <v>71</v>
      </c>
      <c r="M4" s="375"/>
    </row>
    <row r="5" spans="1:13" ht="12.75" customHeight="1" x14ac:dyDescent="0.3">
      <c r="A5" s="355"/>
      <c r="B5" s="355"/>
      <c r="C5" s="370"/>
      <c r="D5" s="376" t="s">
        <v>302</v>
      </c>
      <c r="E5" s="377">
        <f>[11]Analysis!$P$12</f>
        <v>3432.5</v>
      </c>
      <c r="F5" s="378"/>
      <c r="G5" s="378"/>
      <c r="H5" s="378"/>
      <c r="I5" s="372"/>
      <c r="K5" s="379" t="s">
        <v>303</v>
      </c>
      <c r="L5" s="380">
        <f>'FY19 UFR BTL 2208'!N14</f>
        <v>71033.333333333328</v>
      </c>
      <c r="M5" s="375" t="s">
        <v>304</v>
      </c>
    </row>
    <row r="6" spans="1:13" x14ac:dyDescent="0.3">
      <c r="A6" s="355"/>
      <c r="B6" s="355"/>
      <c r="C6" s="370"/>
      <c r="D6" s="381"/>
      <c r="E6" s="382" t="s">
        <v>69</v>
      </c>
      <c r="F6" s="383"/>
      <c r="G6" s="383" t="s">
        <v>70</v>
      </c>
      <c r="H6" s="382" t="s">
        <v>71</v>
      </c>
      <c r="I6" s="372"/>
      <c r="K6" s="379" t="s">
        <v>78</v>
      </c>
      <c r="L6" s="380">
        <f>[11]Chart!C8</f>
        <v>41516.800000000003</v>
      </c>
      <c r="M6" s="375" t="s">
        <v>79</v>
      </c>
    </row>
    <row r="7" spans="1:13" x14ac:dyDescent="0.3">
      <c r="A7" s="355"/>
      <c r="B7" s="355"/>
      <c r="C7" s="370"/>
      <c r="D7" s="384" t="s">
        <v>74</v>
      </c>
      <c r="E7" s="385">
        <f>L5</f>
        <v>71033.333333333328</v>
      </c>
      <c r="F7" s="385"/>
      <c r="G7" s="386">
        <v>0.50922999999999996</v>
      </c>
      <c r="H7" s="385">
        <f>G7*E7</f>
        <v>36172.304333333326</v>
      </c>
      <c r="I7" s="372"/>
      <c r="J7" s="387"/>
      <c r="K7" s="379" t="s">
        <v>305</v>
      </c>
      <c r="L7" s="380">
        <f>[11]Chart!C6</f>
        <v>32198.400000000001</v>
      </c>
      <c r="M7" s="375" t="s">
        <v>79</v>
      </c>
    </row>
    <row r="8" spans="1:13" x14ac:dyDescent="0.3">
      <c r="A8" s="355"/>
      <c r="B8" s="355"/>
      <c r="C8" s="370"/>
      <c r="D8" s="388" t="str">
        <f>K6</f>
        <v>Direct Care III</v>
      </c>
      <c r="E8" s="389">
        <f>L6</f>
        <v>41516.800000000003</v>
      </c>
      <c r="F8" s="389"/>
      <c r="G8" s="390">
        <v>3</v>
      </c>
      <c r="H8" s="389">
        <f>G8*E8</f>
        <v>124550.40000000001</v>
      </c>
      <c r="I8" s="372"/>
      <c r="J8" s="387"/>
      <c r="K8" s="373" t="s">
        <v>86</v>
      </c>
      <c r="L8" s="391"/>
      <c r="M8" s="375"/>
    </row>
    <row r="9" spans="1:13" x14ac:dyDescent="0.3">
      <c r="A9" s="355"/>
      <c r="B9" s="355"/>
      <c r="C9" s="370"/>
      <c r="D9" s="388" t="str">
        <f>K7</f>
        <v>Direct Care</v>
      </c>
      <c r="E9" s="392">
        <f>L7</f>
        <v>32198.400000000001</v>
      </c>
      <c r="F9" s="392"/>
      <c r="G9" s="393">
        <v>2.63</v>
      </c>
      <c r="H9" s="394">
        <f>G9*E9</f>
        <v>84681.792000000001</v>
      </c>
      <c r="I9" s="372"/>
      <c r="K9" s="379" t="s">
        <v>306</v>
      </c>
      <c r="L9" s="395">
        <f>'FY19 UFR BTL 2208'!C14</f>
        <v>4727.34375</v>
      </c>
      <c r="M9" s="375" t="s">
        <v>307</v>
      </c>
    </row>
    <row r="10" spans="1:13" x14ac:dyDescent="0.3">
      <c r="A10" s="355"/>
      <c r="B10" s="355"/>
      <c r="C10" s="370"/>
      <c r="D10" s="396" t="s">
        <v>91</v>
      </c>
      <c r="E10" s="396"/>
      <c r="F10" s="396"/>
      <c r="G10" s="397">
        <f>SUM(G7:G9)</f>
        <v>6.1392299999999995</v>
      </c>
      <c r="H10" s="398">
        <f>SUM(H7:H9)</f>
        <v>245404.49633333331</v>
      </c>
      <c r="I10" s="372"/>
      <c r="J10" s="387"/>
      <c r="K10" s="379" t="s">
        <v>308</v>
      </c>
      <c r="L10" s="395">
        <f>'FY19 UFR BTL 2208'!F14+'FY19 UFR BTL 2208'!G14+'FY19 UFR BTL 2208'!H14</f>
        <v>5103.3203125</v>
      </c>
      <c r="M10" s="375" t="s">
        <v>307</v>
      </c>
    </row>
    <row r="11" spans="1:13" x14ac:dyDescent="0.3">
      <c r="A11" s="355"/>
      <c r="B11" s="355"/>
      <c r="C11" s="370"/>
      <c r="D11" s="399"/>
      <c r="E11" s="399"/>
      <c r="F11" s="399"/>
      <c r="G11" s="399"/>
      <c r="H11" s="399"/>
      <c r="I11" s="372"/>
      <c r="K11" s="379" t="s">
        <v>309</v>
      </c>
      <c r="L11" s="395">
        <f>'FY19 UFR BTL 2208'!J14+'FY19 UFR BTL 2208'!K14</f>
        <v>1492.3828125</v>
      </c>
      <c r="M11" s="375" t="s">
        <v>307</v>
      </c>
    </row>
    <row r="12" spans="1:13" x14ac:dyDescent="0.3">
      <c r="A12" s="355"/>
      <c r="B12" s="355"/>
      <c r="C12" s="370"/>
      <c r="D12" s="400" t="s">
        <v>89</v>
      </c>
      <c r="E12" s="399"/>
      <c r="F12" s="399"/>
      <c r="G12" s="401">
        <f>L13</f>
        <v>0.224</v>
      </c>
      <c r="H12" s="402">
        <f>H10*G12</f>
        <v>54970.607178666665</v>
      </c>
      <c r="I12" s="372"/>
      <c r="K12" s="379" t="s">
        <v>310</v>
      </c>
      <c r="L12" s="403">
        <v>0.12</v>
      </c>
      <c r="M12" s="375" t="s">
        <v>311</v>
      </c>
    </row>
    <row r="13" spans="1:13" x14ac:dyDescent="0.3">
      <c r="A13" s="355"/>
      <c r="B13" s="355"/>
      <c r="C13" s="370"/>
      <c r="D13" s="399" t="str">
        <f>K16</f>
        <v>PFLMA Trust Contribution</v>
      </c>
      <c r="E13" s="399"/>
      <c r="F13" s="399"/>
      <c r="G13" s="404">
        <f>L16</f>
        <v>3.7000000000000002E-3</v>
      </c>
      <c r="H13" s="405">
        <f>H10*G13</f>
        <v>907.99663643333326</v>
      </c>
      <c r="I13" s="372"/>
      <c r="K13" s="379" t="s">
        <v>89</v>
      </c>
      <c r="L13" s="406">
        <v>0.224</v>
      </c>
      <c r="M13" s="375" t="s">
        <v>311</v>
      </c>
    </row>
    <row r="14" spans="1:13" ht="15" thickBot="1" x14ac:dyDescent="0.35">
      <c r="A14" s="355"/>
      <c r="B14" s="355"/>
      <c r="C14" s="370"/>
      <c r="D14" s="396" t="s">
        <v>101</v>
      </c>
      <c r="E14" s="407"/>
      <c r="F14" s="407"/>
      <c r="G14" s="407"/>
      <c r="H14" s="408">
        <f>H10+H12</f>
        <v>300375.103512</v>
      </c>
      <c r="I14" s="372"/>
      <c r="K14" s="409" t="s">
        <v>312</v>
      </c>
      <c r="L14" s="410">
        <f>[11]CAF!$BE$24</f>
        <v>5.4121725731895332E-2</v>
      </c>
      <c r="M14" s="411" t="s">
        <v>313</v>
      </c>
    </row>
    <row r="15" spans="1:13" ht="15" thickBot="1" x14ac:dyDescent="0.35">
      <c r="A15" s="355"/>
      <c r="B15" s="355"/>
      <c r="C15" s="370"/>
      <c r="D15" s="388"/>
      <c r="E15" s="399"/>
      <c r="F15" s="399"/>
      <c r="G15" s="399"/>
      <c r="H15" s="402"/>
      <c r="I15" s="372"/>
      <c r="K15" s="412" t="s">
        <v>105</v>
      </c>
      <c r="L15" s="413">
        <f>'[11]CAF Fall 2020'!CA25</f>
        <v>1.9959404600811814E-2</v>
      </c>
      <c r="M15" s="414" t="s">
        <v>106</v>
      </c>
    </row>
    <row r="16" spans="1:13" ht="15" thickBot="1" x14ac:dyDescent="0.35">
      <c r="A16" s="355"/>
      <c r="B16" s="355"/>
      <c r="C16" s="370"/>
      <c r="D16" s="400" t="s">
        <v>98</v>
      </c>
      <c r="E16" s="399"/>
      <c r="F16" s="399"/>
      <c r="G16" s="415">
        <f>L9</f>
        <v>4727.34375</v>
      </c>
      <c r="H16" s="416">
        <f>G16*$G$10</f>
        <v>29022.250570312499</v>
      </c>
      <c r="I16" s="372"/>
      <c r="J16" s="387"/>
      <c r="K16" s="417" t="s">
        <v>314</v>
      </c>
      <c r="L16" s="418">
        <v>3.7000000000000002E-3</v>
      </c>
      <c r="M16" s="419" t="s">
        <v>315</v>
      </c>
    </row>
    <row r="17" spans="1:11" x14ac:dyDescent="0.3">
      <c r="A17" s="355"/>
      <c r="B17" s="355"/>
      <c r="C17" s="370"/>
      <c r="D17" s="400" t="s">
        <v>102</v>
      </c>
      <c r="E17" s="399"/>
      <c r="F17" s="399"/>
      <c r="G17" s="415">
        <f>L10</f>
        <v>5103.3203125</v>
      </c>
      <c r="H17" s="416">
        <f>G17*$G$10</f>
        <v>31330.457162109371</v>
      </c>
      <c r="I17" s="372"/>
      <c r="J17" s="387"/>
    </row>
    <row r="18" spans="1:11" x14ac:dyDescent="0.3">
      <c r="A18" s="355"/>
      <c r="B18" s="355"/>
      <c r="C18" s="370"/>
      <c r="D18" s="400" t="str">
        <f>K11</f>
        <v>Program Supplies &amp; Support</v>
      </c>
      <c r="E18" s="399"/>
      <c r="F18" s="399"/>
      <c r="G18" s="415">
        <f>L11</f>
        <v>1492.3828125</v>
      </c>
      <c r="H18" s="416">
        <f>G18*$G$10</f>
        <v>9162.0813339843735</v>
      </c>
      <c r="I18" s="372"/>
      <c r="J18" s="387"/>
    </row>
    <row r="19" spans="1:11" x14ac:dyDescent="0.3">
      <c r="A19" s="355"/>
      <c r="B19" s="355"/>
      <c r="C19" s="370"/>
      <c r="D19" s="396" t="s">
        <v>109</v>
      </c>
      <c r="E19" s="407"/>
      <c r="F19" s="407"/>
      <c r="G19" s="407"/>
      <c r="H19" s="420">
        <f>SUM(H14:H18)</f>
        <v>369889.89257840626</v>
      </c>
      <c r="I19" s="372"/>
    </row>
    <row r="20" spans="1:11" ht="15" thickBot="1" x14ac:dyDescent="0.35">
      <c r="A20" s="355"/>
      <c r="B20" s="355"/>
      <c r="C20" s="370"/>
      <c r="D20" s="421" t="s">
        <v>110</v>
      </c>
      <c r="E20" s="422"/>
      <c r="F20" s="422"/>
      <c r="G20" s="423">
        <f>L12</f>
        <v>0.12</v>
      </c>
      <c r="H20" s="424">
        <f>H19*G20</f>
        <v>44386.787109408746</v>
      </c>
      <c r="I20" s="372"/>
    </row>
    <row r="21" spans="1:11" ht="15" thickTop="1" x14ac:dyDescent="0.3">
      <c r="A21" s="355"/>
      <c r="B21" s="355"/>
      <c r="C21" s="370"/>
      <c r="D21" s="425" t="s">
        <v>112</v>
      </c>
      <c r="E21" s="425"/>
      <c r="F21" s="425"/>
      <c r="G21" s="425"/>
      <c r="H21" s="426">
        <f>SUM(H19:H20)</f>
        <v>414276.67968781502</v>
      </c>
      <c r="I21" s="372"/>
    </row>
    <row r="22" spans="1:11" ht="15" thickBot="1" x14ac:dyDescent="0.35">
      <c r="A22" s="355"/>
      <c r="B22" s="355"/>
      <c r="C22" s="370"/>
      <c r="D22" s="427" t="str">
        <f>K15</f>
        <v>Rate review CAF FY22</v>
      </c>
      <c r="E22" s="428"/>
      <c r="F22" s="428"/>
      <c r="G22" s="429">
        <f>L15</f>
        <v>1.9959404600811814E-2</v>
      </c>
      <c r="H22" s="430">
        <f>(H21-H10)*G22</f>
        <v>3370.5882333945783</v>
      </c>
      <c r="I22" s="372"/>
    </row>
    <row r="23" spans="1:11" ht="15" thickBot="1" x14ac:dyDescent="0.35">
      <c r="A23" s="355"/>
      <c r="B23" s="355"/>
      <c r="C23" s="370"/>
      <c r="D23" s="431" t="s">
        <v>316</v>
      </c>
      <c r="E23" s="432"/>
      <c r="F23" s="432"/>
      <c r="G23" s="433"/>
      <c r="H23" s="434">
        <f>H21+H22</f>
        <v>417647.26792120963</v>
      </c>
      <c r="I23" s="372"/>
    </row>
    <row r="24" spans="1:11" x14ac:dyDescent="0.3">
      <c r="A24" s="355"/>
      <c r="B24" s="355"/>
      <c r="C24" s="370"/>
      <c r="D24" s="435" t="s">
        <v>301</v>
      </c>
      <c r="E24" s="399"/>
      <c r="F24" s="399"/>
      <c r="G24" s="401"/>
      <c r="H24" s="436">
        <f>H23/E5</f>
        <v>121.67436793043252</v>
      </c>
      <c r="I24" s="372"/>
    </row>
    <row r="25" spans="1:11" ht="4.95" customHeight="1" thickBot="1" x14ac:dyDescent="0.35">
      <c r="A25" s="355"/>
      <c r="B25" s="355"/>
      <c r="C25" s="437"/>
      <c r="D25" s="435"/>
      <c r="E25" s="438"/>
      <c r="F25" s="438"/>
      <c r="G25" s="439"/>
      <c r="H25" s="440"/>
      <c r="I25" s="441"/>
    </row>
    <row r="26" spans="1:11" ht="6.75" customHeight="1" thickBot="1" x14ac:dyDescent="0.35">
      <c r="A26" s="355"/>
      <c r="B26" s="355"/>
      <c r="C26" s="442"/>
      <c r="D26" s="443"/>
      <c r="E26" s="444"/>
      <c r="F26" s="444"/>
      <c r="G26" s="444"/>
      <c r="H26" s="445"/>
      <c r="I26" s="446"/>
    </row>
    <row r="27" spans="1:11" ht="15" customHeight="1" x14ac:dyDescent="0.3">
      <c r="A27" s="355"/>
      <c r="B27" s="355"/>
      <c r="C27" s="355"/>
      <c r="D27" s="355"/>
      <c r="E27" s="355"/>
      <c r="F27" s="355"/>
      <c r="G27" s="355"/>
      <c r="H27" s="447"/>
      <c r="I27" s="355"/>
      <c r="J27" s="448"/>
    </row>
    <row r="28" spans="1:11" ht="16.05" customHeight="1" thickBot="1" x14ac:dyDescent="0.35"/>
    <row r="29" spans="1:11" ht="19.5" customHeight="1" thickBot="1" x14ac:dyDescent="0.4">
      <c r="C29" s="449" t="s">
        <v>317</v>
      </c>
      <c r="D29" s="450"/>
      <c r="E29" s="450"/>
      <c r="F29" s="450"/>
      <c r="G29" s="451"/>
      <c r="J29" s="355"/>
    </row>
    <row r="30" spans="1:11" ht="15.6" x14ac:dyDescent="0.3">
      <c r="C30" s="370"/>
      <c r="D30" s="452" t="s">
        <v>318</v>
      </c>
      <c r="E30" s="452"/>
      <c r="F30" s="453" t="s">
        <v>319</v>
      </c>
      <c r="G30" s="454"/>
      <c r="J30" s="355"/>
      <c r="K30" s="355"/>
    </row>
    <row r="31" spans="1:11" x14ac:dyDescent="0.3">
      <c r="C31" s="370"/>
      <c r="D31" s="455" t="s">
        <v>320</v>
      </c>
      <c r="E31" s="455"/>
      <c r="F31" s="456">
        <f>H24*4</f>
        <v>486.6974717217301</v>
      </c>
      <c r="G31" s="457"/>
      <c r="H31" s="458"/>
      <c r="I31" s="447">
        <v>460</v>
      </c>
      <c r="J31" s="355"/>
      <c r="K31" s="355"/>
    </row>
    <row r="32" spans="1:11" x14ac:dyDescent="0.3">
      <c r="C32" s="370"/>
      <c r="D32" s="455" t="s">
        <v>321</v>
      </c>
      <c r="E32" s="455"/>
      <c r="F32" s="456">
        <f>H24*15</f>
        <v>1825.1155189564879</v>
      </c>
      <c r="G32" s="457"/>
      <c r="H32" s="458"/>
      <c r="J32" s="355"/>
      <c r="K32" s="355"/>
    </row>
    <row r="33" spans="3:11" x14ac:dyDescent="0.3">
      <c r="C33" s="370"/>
      <c r="D33" s="455" t="s">
        <v>322</v>
      </c>
      <c r="E33" s="455"/>
      <c r="F33" s="456">
        <f>H24*15</f>
        <v>1825.1155189564879</v>
      </c>
      <c r="G33" s="457"/>
      <c r="H33" s="458"/>
      <c r="J33" s="355"/>
      <c r="K33" s="355"/>
    </row>
    <row r="34" spans="3:11" x14ac:dyDescent="0.3">
      <c r="C34" s="370"/>
      <c r="D34" s="455" t="s">
        <v>323</v>
      </c>
      <c r="E34" s="455"/>
      <c r="F34" s="456">
        <f>H24*15</f>
        <v>1825.1155189564879</v>
      </c>
      <c r="G34" s="457"/>
      <c r="H34" s="458"/>
      <c r="J34" s="355"/>
      <c r="K34" s="355"/>
    </row>
    <row r="35" spans="3:11" x14ac:dyDescent="0.3">
      <c r="C35" s="370"/>
      <c r="D35" s="455" t="s">
        <v>324</v>
      </c>
      <c r="E35" s="455"/>
      <c r="F35" s="456">
        <f>H24*7</f>
        <v>851.72057551302771</v>
      </c>
      <c r="G35" s="457"/>
      <c r="H35" s="458"/>
      <c r="J35" s="355"/>
      <c r="K35" s="355"/>
    </row>
    <row r="36" spans="3:11" ht="13.95" customHeight="1" thickBot="1" x14ac:dyDescent="0.35">
      <c r="C36" s="442"/>
      <c r="D36" s="459"/>
      <c r="E36" s="459"/>
      <c r="F36" s="444"/>
      <c r="G36" s="446"/>
      <c r="H36" s="458"/>
      <c r="J36" s="355"/>
      <c r="K36" s="355"/>
    </row>
    <row r="37" spans="3:11" x14ac:dyDescent="0.3">
      <c r="E37" s="458"/>
      <c r="F37" s="447"/>
      <c r="G37" s="460"/>
      <c r="J37" s="355"/>
      <c r="K37" s="355"/>
    </row>
    <row r="38" spans="3:11" x14ac:dyDescent="0.3">
      <c r="E38" s="458"/>
      <c r="F38" s="447"/>
      <c r="G38" s="460"/>
      <c r="J38" s="355"/>
      <c r="K38" s="355"/>
    </row>
    <row r="39" spans="3:11" x14ac:dyDescent="0.3">
      <c r="E39" s="458"/>
      <c r="F39" s="447"/>
      <c r="G39" s="460"/>
      <c r="J39" s="355"/>
      <c r="K39" s="355"/>
    </row>
    <row r="40" spans="3:11" x14ac:dyDescent="0.3">
      <c r="E40" s="458"/>
      <c r="F40" s="447"/>
      <c r="G40" s="460"/>
      <c r="J40" s="355"/>
      <c r="K40" s="355"/>
    </row>
    <row r="41" spans="3:11" x14ac:dyDescent="0.3">
      <c r="E41" s="458"/>
      <c r="F41" s="447"/>
      <c r="G41" s="460"/>
      <c r="J41" s="355"/>
      <c r="K41" s="355"/>
    </row>
    <row r="42" spans="3:11" x14ac:dyDescent="0.3">
      <c r="J42" s="355"/>
      <c r="K42" s="355"/>
    </row>
    <row r="43" spans="3:11" x14ac:dyDescent="0.3">
      <c r="J43" s="355"/>
      <c r="K43" s="355"/>
    </row>
    <row r="44" spans="3:11" x14ac:dyDescent="0.3">
      <c r="J44" s="355"/>
      <c r="K44" s="355"/>
    </row>
    <row r="45" spans="3:11" x14ac:dyDescent="0.3">
      <c r="J45" s="355"/>
      <c r="K45" s="355"/>
    </row>
    <row r="46" spans="3:11" x14ac:dyDescent="0.3">
      <c r="K46" s="355"/>
    </row>
  </sheetData>
  <mergeCells count="11">
    <mergeCell ref="D32:E32"/>
    <mergeCell ref="D33:E33"/>
    <mergeCell ref="D34:E34"/>
    <mergeCell ref="D35:E35"/>
    <mergeCell ref="D36:E36"/>
    <mergeCell ref="C2:I2"/>
    <mergeCell ref="K2:M2"/>
    <mergeCell ref="D3:H3"/>
    <mergeCell ref="C29:G29"/>
    <mergeCell ref="D30:E30"/>
    <mergeCell ref="D31:E31"/>
  </mergeCells>
  <pageMargins left="0.7" right="0.7" top="0.75" bottom="0.75" header="0.3" footer="0.3"/>
  <pageSetup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opLeftCell="B1" zoomScale="90" zoomScaleNormal="90" zoomScaleSheetLayoutView="85" workbookViewId="0">
      <selection activeCell="B20" sqref="A20:XFD20"/>
    </sheetView>
  </sheetViews>
  <sheetFormatPr defaultColWidth="9.109375" defaultRowHeight="14.4" x14ac:dyDescent="0.3"/>
  <cols>
    <col min="1" max="3" width="2" style="356" customWidth="1"/>
    <col min="4" max="4" width="20.33203125" style="356" customWidth="1"/>
    <col min="5" max="5" width="12.44140625" style="356" customWidth="1"/>
    <col min="6" max="6" width="8" style="356" bestFit="1" customWidth="1"/>
    <col min="7" max="7" width="9.44140625" style="356" bestFit="1" customWidth="1"/>
    <col min="8" max="8" width="12.77734375" style="356" customWidth="1"/>
    <col min="9" max="9" width="7.44140625" style="356" bestFit="1" customWidth="1"/>
    <col min="10" max="10" width="31.44140625" style="356" customWidth="1"/>
    <col min="11" max="11" width="12.21875" style="356" bestFit="1" customWidth="1"/>
    <col min="12" max="12" width="30.5546875" style="356" customWidth="1"/>
    <col min="13" max="16384" width="9.109375" style="356"/>
  </cols>
  <sheetData>
    <row r="1" spans="1:12" ht="12" customHeight="1" thickBot="1" x14ac:dyDescent="0.35">
      <c r="A1" s="355"/>
      <c r="B1" s="355"/>
      <c r="C1" s="355"/>
      <c r="D1" s="355"/>
      <c r="E1" s="355"/>
      <c r="F1" s="355"/>
      <c r="G1" s="355"/>
      <c r="H1" s="355"/>
    </row>
    <row r="2" spans="1:12" ht="18.600000000000001" thickBot="1" x14ac:dyDescent="0.4">
      <c r="A2" s="355"/>
      <c r="B2" s="355"/>
      <c r="C2" s="357" t="s">
        <v>325</v>
      </c>
      <c r="D2" s="358"/>
      <c r="E2" s="358"/>
      <c r="F2" s="358"/>
      <c r="G2" s="358"/>
      <c r="H2" s="359"/>
      <c r="J2" s="360" t="s">
        <v>59</v>
      </c>
      <c r="K2" s="361"/>
      <c r="L2" s="362"/>
    </row>
    <row r="3" spans="1:12" ht="15" thickBot="1" x14ac:dyDescent="0.35">
      <c r="A3" s="355"/>
      <c r="B3" s="355"/>
      <c r="C3" s="363"/>
      <c r="D3" s="364" t="s">
        <v>301</v>
      </c>
      <c r="E3" s="364"/>
      <c r="F3" s="364"/>
      <c r="G3" s="364"/>
      <c r="H3" s="461"/>
      <c r="J3" s="462"/>
      <c r="K3" s="463" t="s">
        <v>63</v>
      </c>
      <c r="L3" s="464"/>
    </row>
    <row r="4" spans="1:12" ht="15" thickBot="1" x14ac:dyDescent="0.35">
      <c r="A4" s="355"/>
      <c r="B4" s="355"/>
      <c r="C4" s="370"/>
      <c r="D4" s="465" t="s">
        <v>326</v>
      </c>
      <c r="E4" s="371">
        <v>16</v>
      </c>
      <c r="F4" s="371" t="s">
        <v>327</v>
      </c>
      <c r="G4" s="371">
        <v>8</v>
      </c>
      <c r="H4" s="466"/>
      <c r="J4" s="467" t="s">
        <v>68</v>
      </c>
      <c r="K4" s="468" t="s">
        <v>71</v>
      </c>
      <c r="L4" s="469" t="s">
        <v>64</v>
      </c>
    </row>
    <row r="5" spans="1:12" ht="15" thickBot="1" x14ac:dyDescent="0.35">
      <c r="A5" s="355"/>
      <c r="B5" s="355"/>
      <c r="C5" s="370"/>
      <c r="D5" s="470" t="s">
        <v>328</v>
      </c>
      <c r="E5" s="471">
        <v>24</v>
      </c>
      <c r="F5" s="378" t="s">
        <v>329</v>
      </c>
      <c r="G5" s="472" t="s">
        <v>330</v>
      </c>
      <c r="H5" s="473"/>
      <c r="J5" s="379" t="s">
        <v>78</v>
      </c>
      <c r="K5" s="474">
        <f>[11]Chart!C8</f>
        <v>41516.800000000003</v>
      </c>
      <c r="L5" s="375" t="s">
        <v>79</v>
      </c>
    </row>
    <row r="6" spans="1:12" ht="15" thickBot="1" x14ac:dyDescent="0.35">
      <c r="A6" s="355"/>
      <c r="B6" s="355"/>
      <c r="C6" s="370"/>
      <c r="D6" s="381"/>
      <c r="E6" s="382" t="s">
        <v>69</v>
      </c>
      <c r="F6" s="383"/>
      <c r="G6" s="383" t="s">
        <v>70</v>
      </c>
      <c r="H6" s="475" t="s">
        <v>71</v>
      </c>
      <c r="J6" s="467" t="s">
        <v>86</v>
      </c>
      <c r="K6" s="476"/>
      <c r="L6" s="477"/>
    </row>
    <row r="7" spans="1:12" x14ac:dyDescent="0.3">
      <c r="A7" s="355"/>
      <c r="B7" s="355"/>
      <c r="C7" s="370"/>
      <c r="D7" s="478" t="str">
        <f>J5</f>
        <v>Direct Care III</v>
      </c>
      <c r="E7" s="385">
        <f>K5</f>
        <v>41516.800000000003</v>
      </c>
      <c r="F7" s="385"/>
      <c r="G7" s="479">
        <v>0.15</v>
      </c>
      <c r="H7" s="480">
        <f>G7*E7</f>
        <v>6227.52</v>
      </c>
      <c r="J7" s="379" t="s">
        <v>306</v>
      </c>
      <c r="K7" s="481">
        <f>'FY19 UFR BTL 2208'!C14</f>
        <v>4727.34375</v>
      </c>
      <c r="L7" s="375" t="s">
        <v>307</v>
      </c>
    </row>
    <row r="8" spans="1:12" x14ac:dyDescent="0.3">
      <c r="A8" s="355"/>
      <c r="B8" s="355"/>
      <c r="C8" s="370"/>
      <c r="D8" s="396" t="s">
        <v>91</v>
      </c>
      <c r="E8" s="396"/>
      <c r="F8" s="396"/>
      <c r="G8" s="482">
        <f>SUM(G7:G7)</f>
        <v>0.15</v>
      </c>
      <c r="H8" s="483">
        <f>SUM(H7:H7)</f>
        <v>6227.52</v>
      </c>
      <c r="J8" s="379" t="str">
        <f>'VRIL Model Budget 2208'!K11</f>
        <v>Program Supplies &amp; Support</v>
      </c>
      <c r="K8" s="481">
        <f>'FY19 UFR BTL 2208'!J14+'FY19 UFR BTL 2208'!K14</f>
        <v>1492.3828125</v>
      </c>
      <c r="L8" s="375" t="s">
        <v>307</v>
      </c>
    </row>
    <row r="9" spans="1:12" x14ac:dyDescent="0.3">
      <c r="A9" s="355"/>
      <c r="B9" s="355"/>
      <c r="C9" s="370"/>
      <c r="D9" s="400" t="s">
        <v>89</v>
      </c>
      <c r="E9" s="399"/>
      <c r="F9" s="399"/>
      <c r="G9" s="401">
        <f>K10</f>
        <v>0.224</v>
      </c>
      <c r="H9" s="484">
        <f>H8*G9</f>
        <v>1394.9644800000001</v>
      </c>
      <c r="J9" s="379" t="s">
        <v>310</v>
      </c>
      <c r="K9" s="485">
        <v>0.12</v>
      </c>
      <c r="L9" s="375" t="s">
        <v>311</v>
      </c>
    </row>
    <row r="10" spans="1:12" x14ac:dyDescent="0.3">
      <c r="A10" s="355"/>
      <c r="B10" s="355"/>
      <c r="C10" s="370"/>
      <c r="D10" s="399" t="str">
        <f>J12</f>
        <v>PFLMA Trust Contribution</v>
      </c>
      <c r="E10" s="399"/>
      <c r="F10" s="399"/>
      <c r="G10" s="404">
        <f>K12</f>
        <v>3.7000000000000002E-3</v>
      </c>
      <c r="H10" s="486">
        <f>H8*G10</f>
        <v>23.041824000000002</v>
      </c>
      <c r="J10" s="379" t="s">
        <v>89</v>
      </c>
      <c r="K10" s="487">
        <v>0.224</v>
      </c>
      <c r="L10" s="375" t="s">
        <v>311</v>
      </c>
    </row>
    <row r="11" spans="1:12" ht="15" thickBot="1" x14ac:dyDescent="0.35">
      <c r="A11" s="355"/>
      <c r="B11" s="355"/>
      <c r="C11" s="370"/>
      <c r="D11" s="396" t="s">
        <v>101</v>
      </c>
      <c r="E11" s="407"/>
      <c r="F11" s="407"/>
      <c r="G11" s="407"/>
      <c r="H11" s="488">
        <f>H8+H9+H10</f>
        <v>7645.5263040000009</v>
      </c>
      <c r="J11" s="412" t="s">
        <v>105</v>
      </c>
      <c r="K11" s="489">
        <f>'[11]CAF Fall 2020'!CA25</f>
        <v>1.9959404600811814E-2</v>
      </c>
      <c r="L11" s="414" t="s">
        <v>106</v>
      </c>
    </row>
    <row r="12" spans="1:12" ht="15" thickBot="1" x14ac:dyDescent="0.35">
      <c r="A12" s="355"/>
      <c r="B12" s="355"/>
      <c r="C12" s="370"/>
      <c r="D12" s="490" t="s">
        <v>98</v>
      </c>
      <c r="E12" s="399"/>
      <c r="F12" s="399"/>
      <c r="G12" s="491">
        <f>K7</f>
        <v>4727.34375</v>
      </c>
      <c r="H12" s="484">
        <f>G12*G8</f>
        <v>709.1015625</v>
      </c>
      <c r="J12" s="417" t="s">
        <v>314</v>
      </c>
      <c r="K12" s="492">
        <v>3.7000000000000002E-3</v>
      </c>
      <c r="L12" s="419" t="s">
        <v>315</v>
      </c>
    </row>
    <row r="13" spans="1:12" x14ac:dyDescent="0.3">
      <c r="A13" s="355"/>
      <c r="B13" s="355"/>
      <c r="C13" s="370"/>
      <c r="D13" s="400" t="s">
        <v>103</v>
      </c>
      <c r="E13" s="399"/>
      <c r="F13" s="399"/>
      <c r="G13" s="415">
        <f>K8</f>
        <v>1492.3828125</v>
      </c>
      <c r="H13" s="493">
        <f>G13*$G$8</f>
        <v>223.857421875</v>
      </c>
    </row>
    <row r="14" spans="1:12" x14ac:dyDescent="0.3">
      <c r="A14" s="355"/>
      <c r="B14" s="355"/>
      <c r="C14" s="370"/>
      <c r="D14" s="396" t="s">
        <v>109</v>
      </c>
      <c r="E14" s="407"/>
      <c r="F14" s="407"/>
      <c r="G14" s="407"/>
      <c r="H14" s="494">
        <f>SUM(H11:H13)</f>
        <v>8578.4852883750009</v>
      </c>
      <c r="J14" s="458"/>
    </row>
    <row r="15" spans="1:12" ht="15" thickBot="1" x14ac:dyDescent="0.35">
      <c r="A15" s="355"/>
      <c r="B15" s="355"/>
      <c r="C15" s="370"/>
      <c r="D15" s="421" t="s">
        <v>110</v>
      </c>
      <c r="E15" s="422"/>
      <c r="F15" s="422"/>
      <c r="G15" s="423">
        <f>K9</f>
        <v>0.12</v>
      </c>
      <c r="H15" s="495">
        <f>H14*G15</f>
        <v>1029.4182346050002</v>
      </c>
    </row>
    <row r="16" spans="1:12" ht="15" thickTop="1" x14ac:dyDescent="0.3">
      <c r="A16" s="355"/>
      <c r="B16" s="355"/>
      <c r="C16" s="370"/>
      <c r="D16" s="425" t="s">
        <v>112</v>
      </c>
      <c r="E16" s="425"/>
      <c r="F16" s="425"/>
      <c r="G16" s="425"/>
      <c r="H16" s="496">
        <f>SUM(H14:H15)</f>
        <v>9607.9035229800011</v>
      </c>
      <c r="J16" s="497"/>
    </row>
    <row r="17" spans="1:11" ht="15" thickBot="1" x14ac:dyDescent="0.35">
      <c r="A17" s="355"/>
      <c r="B17" s="355"/>
      <c r="C17" s="370"/>
      <c r="D17" s="427" t="str">
        <f>J11</f>
        <v>Rate review CAF FY22</v>
      </c>
      <c r="E17" s="498"/>
      <c r="F17" s="498"/>
      <c r="G17" s="429">
        <f>K11</f>
        <v>1.9959404600811814E-2</v>
      </c>
      <c r="H17" s="499">
        <f>(H16-H8)*G17</f>
        <v>67.470442441075477</v>
      </c>
      <c r="J17" s="497"/>
    </row>
    <row r="18" spans="1:11" ht="15" thickBot="1" x14ac:dyDescent="0.35">
      <c r="A18" s="355"/>
      <c r="B18" s="355"/>
      <c r="C18" s="370"/>
      <c r="D18" s="431" t="s">
        <v>316</v>
      </c>
      <c r="E18" s="432"/>
      <c r="F18" s="432"/>
      <c r="G18" s="433"/>
      <c r="H18" s="500">
        <f>H16+H17</f>
        <v>9675.3739654210767</v>
      </c>
      <c r="J18" s="497"/>
    </row>
    <row r="19" spans="1:11" ht="15" thickBot="1" x14ac:dyDescent="0.35">
      <c r="A19" s="355"/>
      <c r="B19" s="355"/>
      <c r="C19" s="442"/>
      <c r="D19" s="443" t="s">
        <v>331</v>
      </c>
      <c r="E19" s="444"/>
      <c r="F19" s="444"/>
      <c r="G19" s="501"/>
      <c r="H19" s="502">
        <f>((H18/G5)/E5)-0.02</f>
        <v>40.294058189254486</v>
      </c>
      <c r="J19" s="497"/>
      <c r="K19" s="497"/>
    </row>
    <row r="20" spans="1:11" x14ac:dyDescent="0.3">
      <c r="A20" s="355"/>
      <c r="B20" s="355"/>
      <c r="C20" s="355"/>
      <c r="D20" s="503"/>
      <c r="E20" s="503"/>
      <c r="F20" s="503"/>
      <c r="G20" s="503"/>
      <c r="H20" s="504"/>
      <c r="I20" s="505"/>
    </row>
    <row r="21" spans="1:11" x14ac:dyDescent="0.3">
      <c r="A21" s="355"/>
      <c r="B21" s="355"/>
      <c r="D21" s="497"/>
      <c r="E21" s="497"/>
      <c r="F21" s="497"/>
      <c r="G21" s="497"/>
      <c r="H21" s="497"/>
      <c r="I21" s="497"/>
    </row>
    <row r="22" spans="1:11" x14ac:dyDescent="0.3">
      <c r="A22" s="355"/>
      <c r="B22" s="355"/>
      <c r="D22" s="497"/>
      <c r="E22" s="497"/>
      <c r="F22" s="497"/>
      <c r="G22" s="497"/>
      <c r="H22" s="497"/>
      <c r="I22" s="497"/>
    </row>
    <row r="23" spans="1:11" ht="15" customHeight="1" x14ac:dyDescent="0.3">
      <c r="A23" s="355"/>
      <c r="B23" s="355"/>
      <c r="D23" s="497"/>
      <c r="E23" s="497"/>
      <c r="F23" s="497"/>
      <c r="G23" s="497"/>
      <c r="H23" s="506"/>
      <c r="I23" s="497"/>
      <c r="J23" s="355"/>
    </row>
    <row r="24" spans="1:11" hidden="1" x14ac:dyDescent="0.3">
      <c r="A24" s="355"/>
      <c r="B24" s="355"/>
      <c r="J24" s="503"/>
      <c r="K24" s="497"/>
    </row>
    <row r="25" spans="1:11" ht="14.55" customHeight="1" x14ac:dyDescent="0.3">
      <c r="A25" s="355"/>
      <c r="B25" s="355"/>
      <c r="H25" s="458"/>
      <c r="J25" s="503"/>
      <c r="K25" s="497"/>
    </row>
    <row r="26" spans="1:11" ht="11.25" customHeight="1" x14ac:dyDescent="0.3">
      <c r="A26" s="355"/>
      <c r="J26" s="503"/>
      <c r="K26" s="497"/>
    </row>
    <row r="27" spans="1:11" ht="4.5" customHeight="1" x14ac:dyDescent="0.3">
      <c r="I27" s="355"/>
      <c r="J27" s="355"/>
    </row>
    <row r="28" spans="1:11" x14ac:dyDescent="0.3">
      <c r="I28" s="355"/>
      <c r="J28" s="355"/>
    </row>
    <row r="29" spans="1:11" x14ac:dyDescent="0.3">
      <c r="I29" s="355"/>
      <c r="J29" s="355"/>
    </row>
    <row r="30" spans="1:11" x14ac:dyDescent="0.3">
      <c r="I30" s="355"/>
    </row>
    <row r="31" spans="1:11" x14ac:dyDescent="0.3">
      <c r="I31" s="355"/>
    </row>
    <row r="32" spans="1:11" x14ac:dyDescent="0.3">
      <c r="I32" s="355"/>
    </row>
    <row r="33" spans="9:9" x14ac:dyDescent="0.3">
      <c r="I33" s="355"/>
    </row>
  </sheetData>
  <mergeCells count="3">
    <mergeCell ref="C2:H2"/>
    <mergeCell ref="J2:L2"/>
    <mergeCell ref="D3:H3"/>
  </mergeCells>
  <pageMargins left="0.25" right="0.25" top="0.75" bottom="0.75" header="0.3" footer="0.3"/>
  <pageSetup scale="7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abSelected="1" zoomScale="80" zoomScaleNormal="80" zoomScaleSheetLayoutView="85" workbookViewId="0">
      <selection activeCell="K28" sqref="K28"/>
    </sheetView>
  </sheetViews>
  <sheetFormatPr defaultColWidth="9.109375" defaultRowHeight="14.4" x14ac:dyDescent="0.3"/>
  <cols>
    <col min="1" max="2" width="2" style="356" customWidth="1"/>
    <col min="3" max="3" width="23.44140625" style="356" customWidth="1"/>
    <col min="4" max="4" width="11.44140625" style="356" bestFit="1" customWidth="1"/>
    <col min="5" max="5" width="11.109375" style="356" bestFit="1" customWidth="1"/>
    <col min="6" max="6" width="13.44140625" style="356" bestFit="1" customWidth="1"/>
    <col min="7" max="7" width="2" style="356" customWidth="1"/>
    <col min="8" max="8" width="9" style="356" bestFit="1" customWidth="1"/>
    <col min="9" max="9" width="33.109375" style="356" customWidth="1"/>
    <col min="10" max="10" width="12.6640625" style="356" bestFit="1" customWidth="1"/>
    <col min="11" max="11" width="75.109375" style="356" customWidth="1"/>
    <col min="12" max="12" width="2.33203125" style="356" customWidth="1"/>
    <col min="13" max="13" width="11.33203125" style="356" bestFit="1" customWidth="1"/>
    <col min="14" max="14" width="9.33203125" style="356" bestFit="1" customWidth="1"/>
    <col min="15" max="16384" width="9.109375" style="356"/>
  </cols>
  <sheetData>
    <row r="1" spans="2:14" ht="15" thickBot="1" x14ac:dyDescent="0.35"/>
    <row r="2" spans="2:14" ht="19.5" customHeight="1" thickBot="1" x14ac:dyDescent="0.4">
      <c r="B2" s="519" t="s">
        <v>337</v>
      </c>
      <c r="C2" s="520"/>
      <c r="D2" s="520"/>
      <c r="E2" s="520"/>
      <c r="F2" s="520"/>
      <c r="G2" s="521"/>
      <c r="I2" s="360" t="s">
        <v>59</v>
      </c>
      <c r="J2" s="361"/>
      <c r="K2" s="362"/>
    </row>
    <row r="3" spans="2:14" ht="15" customHeight="1" x14ac:dyDescent="0.3">
      <c r="B3" s="363"/>
      <c r="C3" s="364" t="s">
        <v>338</v>
      </c>
      <c r="D3" s="364"/>
      <c r="E3" s="364"/>
      <c r="F3" s="364"/>
      <c r="G3" s="365"/>
      <c r="I3" s="522"/>
      <c r="J3" s="523" t="s">
        <v>339</v>
      </c>
      <c r="K3" s="524" t="s">
        <v>64</v>
      </c>
    </row>
    <row r="4" spans="2:14" ht="15" customHeight="1" x14ac:dyDescent="0.3">
      <c r="B4" s="370"/>
      <c r="C4" s="381"/>
      <c r="D4" s="382" t="s">
        <v>69</v>
      </c>
      <c r="E4" s="382" t="s">
        <v>70</v>
      </c>
      <c r="F4" s="382" t="s">
        <v>71</v>
      </c>
      <c r="G4" s="372"/>
      <c r="I4" s="525" t="s">
        <v>68</v>
      </c>
      <c r="J4" s="368" t="s">
        <v>63</v>
      </c>
      <c r="K4" s="375"/>
    </row>
    <row r="5" spans="2:14" ht="15" customHeight="1" x14ac:dyDescent="0.3">
      <c r="B5" s="370"/>
      <c r="C5" s="388" t="s">
        <v>74</v>
      </c>
      <c r="D5" s="526">
        <f>$J$5</f>
        <v>56335.8112244898</v>
      </c>
      <c r="E5" s="390">
        <v>1.5</v>
      </c>
      <c r="F5" s="527">
        <f>D5*E5</f>
        <v>84503.716836734704</v>
      </c>
      <c r="G5" s="372"/>
      <c r="I5" s="528" t="s">
        <v>74</v>
      </c>
      <c r="J5" s="529">
        <f>'FY19 UFR BTL 3014'!M9</f>
        <v>56335.8112244898</v>
      </c>
      <c r="K5" s="375" t="s">
        <v>340</v>
      </c>
    </row>
    <row r="6" spans="2:14" x14ac:dyDescent="0.3">
      <c r="B6" s="370"/>
      <c r="C6" s="530" t="str">
        <f>I6</f>
        <v>Direct Care III</v>
      </c>
      <c r="D6" s="526">
        <f>J6</f>
        <v>41516.800000000003</v>
      </c>
      <c r="E6" s="390">
        <v>3</v>
      </c>
      <c r="F6" s="527">
        <f>E6*D6</f>
        <v>124550.40000000001</v>
      </c>
      <c r="G6" s="372"/>
      <c r="I6" s="531" t="s">
        <v>78</v>
      </c>
      <c r="J6" s="529">
        <f>[12]Chart!C8</f>
        <v>41516.800000000003</v>
      </c>
      <c r="K6" s="375" t="s">
        <v>79</v>
      </c>
    </row>
    <row r="7" spans="2:14" x14ac:dyDescent="0.3">
      <c r="B7" s="370"/>
      <c r="C7" s="388" t="s">
        <v>305</v>
      </c>
      <c r="D7" s="526">
        <f>$J$7</f>
        <v>32198.400000000001</v>
      </c>
      <c r="E7" s="390">
        <v>7</v>
      </c>
      <c r="F7" s="527">
        <f>D7*E7</f>
        <v>225388.80000000002</v>
      </c>
      <c r="G7" s="372"/>
      <c r="I7" s="531" t="s">
        <v>341</v>
      </c>
      <c r="J7" s="529">
        <f>[12]Chart!C6</f>
        <v>32198.400000000001</v>
      </c>
      <c r="K7" s="375" t="s">
        <v>79</v>
      </c>
      <c r="M7" s="532"/>
      <c r="N7" s="533"/>
    </row>
    <row r="8" spans="2:14" x14ac:dyDescent="0.3">
      <c r="B8" s="370"/>
      <c r="C8" s="388" t="s">
        <v>83</v>
      </c>
      <c r="D8" s="526">
        <f>$J$8</f>
        <v>32198.400000000001</v>
      </c>
      <c r="E8" s="390">
        <v>1.25</v>
      </c>
      <c r="F8" s="527">
        <f>D8*E8</f>
        <v>40248</v>
      </c>
      <c r="G8" s="372"/>
      <c r="I8" s="531" t="s">
        <v>83</v>
      </c>
      <c r="J8" s="529">
        <f>[12]Chart!C6</f>
        <v>32198.400000000001</v>
      </c>
      <c r="K8" s="375" t="s">
        <v>79</v>
      </c>
    </row>
    <row r="9" spans="2:14" x14ac:dyDescent="0.3">
      <c r="B9" s="370"/>
      <c r="C9" s="388"/>
      <c r="D9" s="392"/>
      <c r="E9" s="534"/>
      <c r="F9" s="392"/>
      <c r="G9" s="372"/>
      <c r="I9" s="373" t="s">
        <v>86</v>
      </c>
      <c r="J9" s="535"/>
      <c r="K9" s="375"/>
    </row>
    <row r="10" spans="2:14" x14ac:dyDescent="0.3">
      <c r="B10" s="370"/>
      <c r="C10" s="396" t="s">
        <v>91</v>
      </c>
      <c r="D10" s="396"/>
      <c r="E10" s="397">
        <f>SUM(E5:E8)</f>
        <v>12.75</v>
      </c>
      <c r="F10" s="536">
        <f>(F5+F7+F8+F6)</f>
        <v>474690.91683673474</v>
      </c>
      <c r="G10" s="372"/>
      <c r="I10" s="537" t="s">
        <v>89</v>
      </c>
      <c r="J10" s="538">
        <v>0.224</v>
      </c>
      <c r="K10" s="375" t="s">
        <v>342</v>
      </c>
    </row>
    <row r="11" spans="2:14" x14ac:dyDescent="0.3">
      <c r="B11" s="370"/>
      <c r="C11" s="399"/>
      <c r="D11" s="399"/>
      <c r="E11" s="399"/>
      <c r="F11" s="539"/>
      <c r="G11" s="372"/>
      <c r="I11" s="528" t="s">
        <v>98</v>
      </c>
      <c r="J11" s="529">
        <f>'FY19 UFR BTL 3014'!C9</f>
        <v>7612.4279084158416</v>
      </c>
      <c r="K11" s="375" t="s">
        <v>95</v>
      </c>
    </row>
    <row r="12" spans="2:14" x14ac:dyDescent="0.3">
      <c r="B12" s="370"/>
      <c r="C12" s="400" t="s">
        <v>89</v>
      </c>
      <c r="D12" s="399"/>
      <c r="E12" s="401">
        <f>J10</f>
        <v>0.224</v>
      </c>
      <c r="F12" s="540">
        <f>F10*E12</f>
        <v>106330.76537142858</v>
      </c>
      <c r="G12" s="372"/>
      <c r="I12" s="528" t="s">
        <v>343</v>
      </c>
      <c r="J12" s="541">
        <f>5000*(4.38%+1)*(2.35%+1)</f>
        <v>5341.6465000000007</v>
      </c>
      <c r="K12" s="375" t="s">
        <v>344</v>
      </c>
    </row>
    <row r="13" spans="2:14" ht="15.6" x14ac:dyDescent="0.3">
      <c r="B13" s="370"/>
      <c r="C13" s="542" t="str">
        <f>I18</f>
        <v>PFMLA Trust Contribution</v>
      </c>
      <c r="D13" s="399"/>
      <c r="E13" s="543">
        <f>J18</f>
        <v>3.7000000000000002E-3</v>
      </c>
      <c r="F13" s="405">
        <f>F10*E13</f>
        <v>1756.3563922959186</v>
      </c>
      <c r="G13" s="372"/>
      <c r="I13" s="528" t="s">
        <v>100</v>
      </c>
      <c r="J13" s="541">
        <f>'FY19 UFR BTL 3014'!D9</f>
        <v>754.52784653465346</v>
      </c>
      <c r="K13" s="86" t="s">
        <v>95</v>
      </c>
    </row>
    <row r="14" spans="2:14" ht="15.6" x14ac:dyDescent="0.3">
      <c r="B14" s="370"/>
      <c r="C14" s="396" t="s">
        <v>101</v>
      </c>
      <c r="D14" s="407"/>
      <c r="E14" s="407"/>
      <c r="F14" s="536">
        <f>F10+F12+F13</f>
        <v>582778.03860045923</v>
      </c>
      <c r="G14" s="372"/>
      <c r="I14" s="528" t="s">
        <v>102</v>
      </c>
      <c r="J14" s="541">
        <f>'FY19 UFR BTL 3014'!E9</f>
        <v>4132.4446163366338</v>
      </c>
      <c r="K14" s="86" t="s">
        <v>95</v>
      </c>
    </row>
    <row r="15" spans="2:14" ht="15.6" x14ac:dyDescent="0.3">
      <c r="B15" s="370"/>
      <c r="C15" s="388"/>
      <c r="D15" s="399"/>
      <c r="E15" s="399"/>
      <c r="F15" s="402"/>
      <c r="G15" s="372"/>
      <c r="I15" s="528" t="s">
        <v>103</v>
      </c>
      <c r="J15" s="541">
        <f>'FY19 UFR BTL 3014'!G9</f>
        <v>348.72215346534654</v>
      </c>
      <c r="K15" s="86" t="s">
        <v>95</v>
      </c>
    </row>
    <row r="16" spans="2:14" ht="15" thickBot="1" x14ac:dyDescent="0.35">
      <c r="B16" s="370"/>
      <c r="C16" s="400" t="s">
        <v>98</v>
      </c>
      <c r="D16" s="399"/>
      <c r="E16" s="405">
        <f>J11</f>
        <v>7612.4279084158416</v>
      </c>
      <c r="F16" s="544">
        <f>E16*E10</f>
        <v>97058.455832301974</v>
      </c>
      <c r="G16" s="372"/>
      <c r="I16" s="545" t="s">
        <v>104</v>
      </c>
      <c r="J16" s="546">
        <v>0.12</v>
      </c>
      <c r="K16" s="414" t="s">
        <v>345</v>
      </c>
    </row>
    <row r="17" spans="2:11" ht="16.2" thickBot="1" x14ac:dyDescent="0.35">
      <c r="B17" s="437"/>
      <c r="C17" s="400" t="s">
        <v>343</v>
      </c>
      <c r="D17" s="438"/>
      <c r="E17" s="547"/>
      <c r="F17" s="547">
        <f>J12</f>
        <v>5341.6465000000007</v>
      </c>
      <c r="G17" s="375"/>
      <c r="H17" s="355"/>
      <c r="I17" s="548" t="s">
        <v>346</v>
      </c>
      <c r="J17" s="549">
        <f>'[12]CAF Fall 2020'!CA25</f>
        <v>1.9959404600811814E-2</v>
      </c>
      <c r="K17" s="550" t="s">
        <v>347</v>
      </c>
    </row>
    <row r="18" spans="2:11" ht="15" thickBot="1" x14ac:dyDescent="0.35">
      <c r="B18" s="370"/>
      <c r="C18" s="400" t="s">
        <v>100</v>
      </c>
      <c r="D18" s="399"/>
      <c r="E18" s="551">
        <f>J13</f>
        <v>754.52784653465346</v>
      </c>
      <c r="F18" s="547">
        <f>E18*E10</f>
        <v>9620.2300433168311</v>
      </c>
      <c r="G18" s="372"/>
      <c r="H18" s="355"/>
      <c r="I18" s="552" t="s">
        <v>107</v>
      </c>
      <c r="J18" s="553">
        <v>3.7000000000000002E-3</v>
      </c>
      <c r="K18" s="554" t="s">
        <v>315</v>
      </c>
    </row>
    <row r="19" spans="2:11" x14ac:dyDescent="0.3">
      <c r="B19" s="370"/>
      <c r="C19" s="400" t="s">
        <v>102</v>
      </c>
      <c r="D19" s="399"/>
      <c r="E19" s="551">
        <f>J14</f>
        <v>4132.4446163366338</v>
      </c>
      <c r="F19" s="547">
        <f>E19*E10</f>
        <v>52688.668858292083</v>
      </c>
      <c r="G19" s="372"/>
      <c r="H19" s="355"/>
    </row>
    <row r="20" spans="2:11" x14ac:dyDescent="0.3">
      <c r="B20" s="370"/>
      <c r="C20" s="400" t="s">
        <v>103</v>
      </c>
      <c r="D20" s="399"/>
      <c r="E20" s="551">
        <f>J15</f>
        <v>348.72215346534654</v>
      </c>
      <c r="F20" s="555">
        <f>E10*E20</f>
        <v>4446.2074566831679</v>
      </c>
      <c r="G20" s="372"/>
      <c r="H20" s="355"/>
    </row>
    <row r="21" spans="2:11" x14ac:dyDescent="0.3">
      <c r="B21" s="370"/>
      <c r="C21" s="396" t="s">
        <v>109</v>
      </c>
      <c r="D21" s="407"/>
      <c r="E21" s="407"/>
      <c r="F21" s="547">
        <f>SUM(F14:F20)</f>
        <v>751933.2472910533</v>
      </c>
      <c r="G21" s="372"/>
      <c r="H21" s="355"/>
    </row>
    <row r="22" spans="2:11" ht="15" thickBot="1" x14ac:dyDescent="0.35">
      <c r="B22" s="370"/>
      <c r="C22" s="421" t="s">
        <v>110</v>
      </c>
      <c r="D22" s="422"/>
      <c r="E22" s="423">
        <f>J16</f>
        <v>0.12</v>
      </c>
      <c r="F22" s="556">
        <f>F21*E22-(F13*E22)</f>
        <v>90021.226907850869</v>
      </c>
      <c r="G22" s="372"/>
      <c r="H22" s="355"/>
    </row>
    <row r="23" spans="2:11" ht="15" thickTop="1" x14ac:dyDescent="0.3">
      <c r="B23" s="370"/>
      <c r="C23" s="425" t="s">
        <v>348</v>
      </c>
      <c r="D23" s="425"/>
      <c r="E23" s="425"/>
      <c r="F23" s="557">
        <f>SUM(F21:F22)</f>
        <v>841954.47419890412</v>
      </c>
      <c r="G23" s="372"/>
      <c r="H23" s="355"/>
    </row>
    <row r="24" spans="2:11" ht="15" thickBot="1" x14ac:dyDescent="0.35">
      <c r="B24" s="370"/>
      <c r="C24" s="427" t="str">
        <f>I17</f>
        <v xml:space="preserve">Rate review CAF FY22 </v>
      </c>
      <c r="D24" s="498"/>
      <c r="E24" s="429">
        <f>J17</f>
        <v>1.9959404600811814E-2</v>
      </c>
      <c r="F24" s="558">
        <f>(F23-F10)*E24</f>
        <v>7330.361936524997</v>
      </c>
      <c r="G24" s="372"/>
      <c r="H24" s="355"/>
    </row>
    <row r="25" spans="2:11" ht="15" thickBot="1" x14ac:dyDescent="0.35">
      <c r="B25" s="370"/>
      <c r="C25" s="559" t="s">
        <v>349</v>
      </c>
      <c r="D25" s="560"/>
      <c r="E25" s="561"/>
      <c r="F25" s="562">
        <f>F23+F24</f>
        <v>849284.8361354291</v>
      </c>
      <c r="G25" s="372"/>
      <c r="H25" s="355"/>
    </row>
    <row r="26" spans="2:11" ht="15" thickBot="1" x14ac:dyDescent="0.35">
      <c r="B26" s="442"/>
      <c r="C26" s="563" t="s">
        <v>350</v>
      </c>
      <c r="D26" s="564"/>
      <c r="E26" s="565"/>
      <c r="F26" s="566">
        <f>F25/12</f>
        <v>70773.736344619087</v>
      </c>
      <c r="G26" s="446"/>
      <c r="H26" s="567"/>
      <c r="I26" s="387"/>
    </row>
    <row r="27" spans="2:11" x14ac:dyDescent="0.3">
      <c r="F27" s="532"/>
    </row>
  </sheetData>
  <mergeCells count="3">
    <mergeCell ref="B2:G2"/>
    <mergeCell ref="I2:K2"/>
    <mergeCell ref="C3:F3"/>
  </mergeCells>
  <pageMargins left="0.7" right="0.7" top="0.75" bottom="0.75" header="0.3" footer="0.3"/>
  <pageSetup scale="72" orientation="portrait" r:id="rId1"/>
  <headerFooter>
    <oddHeader>&amp;L&amp;D&amp;CDRAFT &amp;RDMH RLC Program 
DRAFT Rates</oddHeader>
    <oddFooter>&amp;L&amp;"-,Italic"Public Consulting Group, Inc.&amp;R&amp;P</oddFooter>
  </headerFooter>
  <colBreaks count="2" manualBreakCount="2">
    <brk id="8" max="84" man="1"/>
    <brk id="11" max="8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C304"/>
  <sheetViews>
    <sheetView workbookViewId="0">
      <selection activeCell="A9" sqref="A9"/>
    </sheetView>
  </sheetViews>
  <sheetFormatPr defaultColWidth="8.77734375" defaultRowHeight="14.4" x14ac:dyDescent="0.3"/>
  <cols>
    <col min="1" max="1" width="40.6640625" customWidth="1"/>
    <col min="2" max="2" width="18.6640625" customWidth="1"/>
    <col min="4" max="7" width="18.6640625" customWidth="1"/>
    <col min="8" max="14" width="18.6640625" hidden="1" customWidth="1"/>
    <col min="15" max="17" width="18.6640625" customWidth="1"/>
    <col min="18" max="35" width="18.6640625" hidden="1" customWidth="1"/>
    <col min="36" max="37" width="18.6640625" customWidth="1"/>
    <col min="38" max="43" width="18.6640625" hidden="1" customWidth="1"/>
    <col min="44" max="45" width="18.6640625" customWidth="1"/>
    <col min="46" max="46" width="18.6640625" style="323" customWidth="1"/>
    <col min="684" max="723" width="8.77734375" style="353"/>
    <col min="924" max="1043" width="8.77734375" style="354"/>
  </cols>
  <sheetData>
    <row r="1" spans="1:46" customFormat="1" x14ac:dyDescent="0.3">
      <c r="A1" s="320">
        <v>7</v>
      </c>
      <c r="C1" s="321" t="s">
        <v>244</v>
      </c>
      <c r="E1" s="322">
        <f ca="1">IF(COUNT(E12:E300)=0,"-",AVERAGE(E12:OFFSET(E12,$A$1-1,0)))</f>
        <v>11253.806532340361</v>
      </c>
      <c r="G1" s="322">
        <f ca="1">IF(COUNT(G12:G300)=0,"-",AVERAGE(G12:OFFSET(G12,$A$1-1,0)))</f>
        <v>5864.3726090906757</v>
      </c>
      <c r="I1" s="322" t="str">
        <f ca="1">IF(COUNT(I12:I300)=0,"-",AVERAGE(I12:OFFSET(I12,$A$1-1,0)))</f>
        <v>-</v>
      </c>
      <c r="K1" s="322" t="str">
        <f ca="1">IF(COUNT(K12:K300)=0,"-",AVERAGE(K12:OFFSET(K12,$A$1-1,0)))</f>
        <v>-</v>
      </c>
      <c r="M1" s="322" t="str">
        <f ca="1">IF(COUNT(M12:M300)=0,"-",AVERAGE(M12:OFFSET(M12,$A$1-1,0)))</f>
        <v>-</v>
      </c>
      <c r="O1" s="322">
        <f ca="1">IF(COUNT(O12:O300)=0,"-",AVERAGE(O12:OFFSET(O12,$A$1-1,0)))</f>
        <v>290.76866625554447</v>
      </c>
      <c r="Q1" s="322">
        <f ca="1">IF(COUNT(Q12:Q300)=0,"-",AVERAGE(Q12:OFFSET(Q12,$A$1-1,0)))</f>
        <v>1986.3932990719663</v>
      </c>
      <c r="S1" s="322">
        <f ca="1">IF(COUNT(S12:S300)=0,"-",AVERAGE(S12:OFFSET(S12,$A$1-1,0)))</f>
        <v>87.750751342675315</v>
      </c>
      <c r="U1" s="322" t="str">
        <f ca="1">IF(COUNT(U12:U300)=0,"-",AVERAGE(U12:OFFSET(U12,$A$1-1,0)))</f>
        <v>-</v>
      </c>
      <c r="W1" s="322">
        <f ca="1">IF(COUNT(W12:W300)=0,"-",AVERAGE(W12:OFFSET(W12,$A$1-1,0)))</f>
        <v>61.475409836065573</v>
      </c>
      <c r="Y1" s="322" t="str">
        <f ca="1">IF(COUNT(Y12:Y300)=0,"-",AVERAGE(Y12:OFFSET(Y12,$A$1-1,0)))</f>
        <v>-</v>
      </c>
      <c r="AA1" s="322" t="str">
        <f ca="1">IF(COUNT(AA12:AA300)=0,"-",AVERAGE(AA12:OFFSET(AA12,$A$1-1,0)))</f>
        <v>-</v>
      </c>
      <c r="AC1" s="322">
        <f ca="1">IF(COUNT(AC12:AC300)=0,"-",AVERAGE(AC12:OFFSET(AC12,$A$1-1,0)))</f>
        <v>154.91803278688525</v>
      </c>
      <c r="AE1" s="322" t="str">
        <f ca="1">IF(COUNT(AE12:AE300)=0,"-",AVERAGE(AE12:OFFSET(AE12,$A$1-1,0)))</f>
        <v>-</v>
      </c>
      <c r="AG1" s="322" t="str">
        <f ca="1">IF(COUNT(AG12:AG300)=0,"-",AVERAGE(AG12:OFFSET(AG12,$A$1-1,0)))</f>
        <v>-</v>
      </c>
      <c r="AI1" s="322" t="str">
        <f ca="1">IF(COUNT(AI12:AI300)=0,"-",AVERAGE(AI12:OFFSET(AI12,$A$1-1,0)))</f>
        <v>-</v>
      </c>
      <c r="AK1" s="322">
        <f ca="1">IF(COUNT(AK12:AK300)=0,"-",AVERAGE(AK12:OFFSET(AK12,$A$1-1,0)))</f>
        <v>432.1902530649661</v>
      </c>
      <c r="AM1" s="322" t="str">
        <f ca="1">IF(COUNT(AM12:AM300)=0,"-",AVERAGE(AM12:OFFSET(AM12,$A$1-1,0)))</f>
        <v>-</v>
      </c>
      <c r="AO1" s="322">
        <f ca="1">IF(COUNT(AO12:AO300)=0,"-",AVERAGE(AO12:OFFSET(AO12,$A$1-1,0)))</f>
        <v>2121.1344329030803</v>
      </c>
      <c r="AQ1" s="322">
        <f ca="1">IF(COUNT(AQ12:AQ300)=0,"-",AVERAGE(AQ12:OFFSET(AQ12,$A$1-1,0)))</f>
        <v>9954.5183197352344</v>
      </c>
      <c r="AS1" s="321" t="s">
        <v>245</v>
      </c>
      <c r="AT1" s="323">
        <v>45789.304662019102</v>
      </c>
    </row>
    <row r="2" spans="1:46" customFormat="1" x14ac:dyDescent="0.3">
      <c r="C2" s="321" t="s">
        <v>245</v>
      </c>
      <c r="E2" s="322">
        <f ca="1">IF(COUNT(E12:E300)=0,"-",E1-(2*_xlfn.STDEV.P(E12:OFFSET(E12,$A$1-1,0))))</f>
        <v>-2990.4044846574252</v>
      </c>
      <c r="G2" s="322">
        <f ca="1">IF(COUNT(G12:G300)=0,"-",G1-(2*_xlfn.STDEV.P(G12:OFFSET(G12,$A$1-1,0))))</f>
        <v>203.45764051647529</v>
      </c>
      <c r="I2" s="322" t="str">
        <f ca="1">IF(COUNT(I12:I300)=0,"-",I1-(2*_xlfn.STDEV.P(I12:OFFSET(I12,$A$1-1,0))))</f>
        <v>-</v>
      </c>
      <c r="K2" s="322" t="str">
        <f ca="1">IF(COUNT(K12:K300)=0,"-",K1-(2*_xlfn.STDEV.P(K12:OFFSET(K12,$A$1-1,0))))</f>
        <v>-</v>
      </c>
      <c r="M2" s="322" t="str">
        <f ca="1">IF(COUNT(M12:M300)=0,"-",M1-(2*_xlfn.STDEV.P(M12:OFFSET(M12,$A$1-1,0))))</f>
        <v>-</v>
      </c>
      <c r="O2" s="322">
        <f ca="1">IF(COUNT(O12:O300)=0,"-",O1-(2*_xlfn.STDEV.P(O12:OFFSET(O12,$A$1-1,0))))</f>
        <v>-83.218045749629766</v>
      </c>
      <c r="Q2" s="322">
        <f ca="1">IF(COUNT(Q12:Q300)=0,"-",Q1-(2*_xlfn.STDEV.P(Q12:OFFSET(Q12,$A$1-1,0))))</f>
        <v>-1033.4060911878773</v>
      </c>
      <c r="S2" s="322">
        <f ca="1">IF(COUNT(S12:S300)=0,"-",S1-(2*_xlfn.STDEV.P(S12:OFFSET(S12,$A$1-1,0))))</f>
        <v>-64.034699828666433</v>
      </c>
      <c r="U2" s="322" t="str">
        <f ca="1">IF(COUNT(U12:U300)=0,"-",U1-(2*_xlfn.STDEV.P(U12:OFFSET(U12,$A$1-1,0))))</f>
        <v>-</v>
      </c>
      <c r="W2" s="322">
        <f ca="1">IF(COUNT(W12:W300)=0,"-",W1-(2*_xlfn.STDEV.P(W12:OFFSET(W12,$A$1-1,0))))</f>
        <v>61.475409836065573</v>
      </c>
      <c r="Y2" s="322" t="str">
        <f ca="1">IF(COUNT(Y12:Y300)=0,"-",Y1-(2*_xlfn.STDEV.P(Y12:OFFSET(Y12,$A$1-1,0))))</f>
        <v>-</v>
      </c>
      <c r="AA2" s="322" t="str">
        <f ca="1">IF(COUNT(AA12:AA300)=0,"-",AA1-(2*_xlfn.STDEV.P(AA12:OFFSET(AA12,$A$1-1,0))))</f>
        <v>-</v>
      </c>
      <c r="AC2" s="322">
        <f ca="1">IF(COUNT(AC12:AC300)=0,"-",AC1-(2*_xlfn.STDEV.P(AC12:OFFSET(AC12,$A$1-1,0))))</f>
        <v>154.91803278688525</v>
      </c>
      <c r="AE2" s="322" t="str">
        <f ca="1">IF(COUNT(AE12:AE300)=0,"-",AE1-(2*_xlfn.STDEV.P(AE12:OFFSET(AE12,$A$1-1,0))))</f>
        <v>-</v>
      </c>
      <c r="AG2" s="322" t="str">
        <f ca="1">IF(COUNT(AG12:AG300)=0,"-",AG1-(2*_xlfn.STDEV.P(AG12:OFFSET(AG12,$A$1-1,0))))</f>
        <v>-</v>
      </c>
      <c r="AI2" s="322" t="str">
        <f ca="1">IF(COUNT(AI12:AI300)=0,"-",AI1-(2*_xlfn.STDEV.P(AI12:OFFSET(AI12,$A$1-1,0))))</f>
        <v>-</v>
      </c>
      <c r="AK2" s="322">
        <f ca="1">IF(COUNT(AK12:AK300)=0,"-",AK1-(2*_xlfn.STDEV.P(AK12:OFFSET(AK12,$A$1-1,0))))</f>
        <v>55.404561379602455</v>
      </c>
      <c r="AM2" s="322" t="str">
        <f ca="1">IF(COUNT(AM12:AM300)=0,"-",AM1-(2*_xlfn.STDEV.P(AM12:OFFSET(AM12,$A$1-1,0))))</f>
        <v>-</v>
      </c>
      <c r="AO2" s="322">
        <f ca="1">IF(COUNT(AO12:AO300)=0,"-",AO1-(2*_xlfn.STDEV.P(AO12:OFFSET(AO12,$A$1-1,0))))</f>
        <v>-521.22157209443276</v>
      </c>
      <c r="AQ2" s="322">
        <f ca="1">IF(COUNT(AQ12:AQ300)=0,"-",AQ1-(2*_xlfn.STDEV.P(AQ12:OFFSET(AQ12,$A$1-1,0))))</f>
        <v>3215.4162388628183</v>
      </c>
      <c r="AS2" s="321" t="s">
        <v>246</v>
      </c>
      <c r="AT2" s="323">
        <v>73710.149690292383</v>
      </c>
    </row>
    <row r="3" spans="1:46" customFormat="1" x14ac:dyDescent="0.3">
      <c r="A3" s="324" t="s">
        <v>247</v>
      </c>
      <c r="C3" s="321" t="s">
        <v>246</v>
      </c>
      <c r="E3" s="322">
        <f ca="1">IF(COUNT(E12:E300)=0,"-",E1+(2*_xlfn.STDEV.P(E12:OFFSET(E12,$A$1-1,0))))</f>
        <v>25498.017549338147</v>
      </c>
      <c r="G3" s="322">
        <f ca="1">IF(COUNT(G12:G300)=0,"-",G1+(2*_xlfn.STDEV.P(G12:OFFSET(G12,$A$1-1,0))))</f>
        <v>11525.287577664876</v>
      </c>
      <c r="I3" s="322" t="str">
        <f ca="1">IF(COUNT(I12:I300)=0,"-",I1+(2*_xlfn.STDEV.P(I12:OFFSET(I12,$A$1-1,0))))</f>
        <v>-</v>
      </c>
      <c r="K3" s="322" t="str">
        <f ca="1">IF(COUNT(K12:K300)=0,"-",K1+(2*_xlfn.STDEV.P(K12:OFFSET(K12,$A$1-1,0))))</f>
        <v>-</v>
      </c>
      <c r="M3" s="322" t="str">
        <f ca="1">IF(COUNT(M12:M300)=0,"-",M1+(2*_xlfn.STDEV.P(M12:OFFSET(M12,$A$1-1,0))))</f>
        <v>-</v>
      </c>
      <c r="O3" s="322">
        <f ca="1">IF(COUNT(O12:O300)=0,"-",O1+(2*_xlfn.STDEV.P(O12:OFFSET(O12,$A$1-1,0))))</f>
        <v>664.75537826071877</v>
      </c>
      <c r="Q3" s="322">
        <f ca="1">IF(COUNT(Q12:Q300)=0,"-",Q1+(2*_xlfn.STDEV.P(Q12:OFFSET(Q12,$A$1-1,0))))</f>
        <v>5006.1926893318105</v>
      </c>
      <c r="S3" s="322">
        <f ca="1">IF(COUNT(S12:S300)=0,"-",S1+(2*_xlfn.STDEV.P(S12:OFFSET(S12,$A$1-1,0))))</f>
        <v>239.53620251401708</v>
      </c>
      <c r="U3" s="322" t="str">
        <f ca="1">IF(COUNT(U12:U300)=0,"-",U1+(2*_xlfn.STDEV.P(U12:OFFSET(U12,$A$1-1,0))))</f>
        <v>-</v>
      </c>
      <c r="W3" s="322">
        <f ca="1">IF(COUNT(W12:W300)=0,"-",W1+(2*_xlfn.STDEV.P(W12:OFFSET(W12,$A$1-1,0))))</f>
        <v>61.475409836065573</v>
      </c>
      <c r="Y3" s="322" t="str">
        <f ca="1">IF(COUNT(Y12:Y300)=0,"-",Y1+(2*_xlfn.STDEV.P(Y12:OFFSET(Y12,$A$1-1,0))))</f>
        <v>-</v>
      </c>
      <c r="AA3" s="322" t="str">
        <f ca="1">IF(COUNT(AA12:AA300)=0,"-",AA1+(2*_xlfn.STDEV.P(AA12:OFFSET(AA12,$A$1-1,0))))</f>
        <v>-</v>
      </c>
      <c r="AC3" s="322">
        <f ca="1">IF(COUNT(AC12:AC300)=0,"-",AC1+(2*_xlfn.STDEV.P(AC12:OFFSET(AC12,$A$1-1,0))))</f>
        <v>154.91803278688525</v>
      </c>
      <c r="AE3" s="322" t="str">
        <f ca="1">IF(COUNT(AE12:AE300)=0,"-",AE1+(2*_xlfn.STDEV.P(AE12:OFFSET(AE12,$A$1-1,0))))</f>
        <v>-</v>
      </c>
      <c r="AG3" s="322" t="str">
        <f ca="1">IF(COUNT(AG12:AG300)=0,"-",AG1+(2*_xlfn.STDEV.P(AG12:OFFSET(AG12,$A$1-1,0))))</f>
        <v>-</v>
      </c>
      <c r="AI3" s="322" t="str">
        <f ca="1">IF(COUNT(AI12:AI300)=0,"-",AI1+(2*_xlfn.STDEV.P(AI12:OFFSET(AI12,$A$1-1,0))))</f>
        <v>-</v>
      </c>
      <c r="AK3" s="322">
        <f ca="1">IF(COUNT(AK12:AK300)=0,"-",AK1+(2*_xlfn.STDEV.P(AK12:OFFSET(AK12,$A$1-1,0))))</f>
        <v>808.97594475032975</v>
      </c>
      <c r="AM3" s="322" t="str">
        <f ca="1">IF(COUNT(AM12:AM300)=0,"-",AM1+(2*_xlfn.STDEV.P(AM12:OFFSET(AM12,$A$1-1,0))))</f>
        <v>-</v>
      </c>
      <c r="AO3" s="322">
        <f ca="1">IF(COUNT(AO12:AO300)=0,"-",AO1+(2*_xlfn.STDEV.P(AO12:OFFSET(AO12,$A$1-1,0))))</f>
        <v>4763.490437900593</v>
      </c>
      <c r="AQ3" s="322">
        <f ca="1">IF(COUNT(AQ12:AQ300)=0,"-",AQ1+(2*_xlfn.STDEV.P(AQ12:OFFSET(AQ12,$A$1-1,0))))</f>
        <v>16693.620400607651</v>
      </c>
      <c r="AS3" s="325" t="s">
        <v>248</v>
      </c>
      <c r="AT3" s="326">
        <f ca="1">IF(COUNT(AT12:OFFSET(AT12,$A$1-1,0))&gt;0,AVERAGE(AT12:OFFSET(AT12,$A$1-1,0)),"-")</f>
        <v>59749.727176155742</v>
      </c>
    </row>
    <row r="4" spans="1:46" customFormat="1" x14ac:dyDescent="0.3">
      <c r="A4" s="324"/>
      <c r="C4" s="321" t="s">
        <v>248</v>
      </c>
      <c r="E4" s="327">
        <f ca="1">IF(COUNT(E12:E300)=0,"-",AVERAGEIFS(E12:E300, E12:E300, "&gt;="&amp;E2,E12:E300,"&lt;="&amp;E3))</f>
        <v>11329.440745651598</v>
      </c>
      <c r="G4" s="327">
        <f ca="1">IF(COUNT(G12:G300)=0,"-",AVERAGEIFS(G12:G300, G12:G300, "&gt;="&amp;G2,G12:G300,"&lt;="&amp;G3))</f>
        <v>5864.3726090906757</v>
      </c>
      <c r="I4" s="327" t="str">
        <f>IF(COUNT(I12:I300)=0,"-",AVERAGEIFS(I12:I300, I12:I300, "&gt;="&amp;I2,I12:I300,"&lt;="&amp;I3))</f>
        <v>-</v>
      </c>
      <c r="K4" s="327" t="str">
        <f>IF(COUNT(K12:K300)=0,"-",AVERAGEIFS(K12:K300, K12:K300, "&gt;="&amp;K2,K12:K300,"&lt;="&amp;K3))</f>
        <v>-</v>
      </c>
      <c r="M4" s="327" t="str">
        <f>IF(COUNT(M12:M300)=0,"-",AVERAGEIFS(M12:M300, M12:M300, "&gt;="&amp;M2,M12:M300,"&lt;="&amp;M3))</f>
        <v>-</v>
      </c>
      <c r="O4" s="327">
        <f ca="1">IF(COUNT(O12:O300)=0,"-",AVERAGEIFS(O12:O300, O12:O300, "&gt;="&amp;O2,O12:O300,"&lt;="&amp;O3))</f>
        <v>290.76866625554447</v>
      </c>
      <c r="Q4" s="327">
        <f ca="1">IF(COUNT(Q12:Q300)=0,"-",AVERAGEIFS(Q12:Q300, Q12:Q300, "&gt;="&amp;Q2,Q12:Q300,"&lt;="&amp;Q3))</f>
        <v>1986.3932990719663</v>
      </c>
      <c r="S4" s="327">
        <f ca="1">IF(COUNT(S12:S300)=0,"-",AVERAGEIFS(S12:S300, S12:S300, "&gt;="&amp;S2,S12:S300,"&lt;="&amp;S3))</f>
        <v>87.750751342675315</v>
      </c>
      <c r="U4" s="327" t="str">
        <f>IF(COUNT(U12:U300)=0,"-",AVERAGEIFS(U12:U300, U12:U300, "&gt;="&amp;U2,U12:U300,"&lt;="&amp;U3))</f>
        <v>-</v>
      </c>
      <c r="W4" s="327">
        <f ca="1">IF(COUNT(W12:W300)=0,"-",AVERAGEIFS(W12:W300, W12:W300, "&gt;="&amp;W2,W12:W300,"&lt;="&amp;W3))</f>
        <v>61.475409836065573</v>
      </c>
      <c r="Y4" s="327" t="str">
        <f>IF(COUNT(Y12:Y300)=0,"-",AVERAGEIFS(Y12:Y300, Y12:Y300, "&gt;="&amp;Y2,Y12:Y300,"&lt;="&amp;Y3))</f>
        <v>-</v>
      </c>
      <c r="AA4" s="327" t="str">
        <f>IF(COUNT(AA12:AA300)=0,"-",AVERAGEIFS(AA12:AA300, AA12:AA300, "&gt;="&amp;AA2,AA12:AA300,"&lt;="&amp;AA3))</f>
        <v>-</v>
      </c>
      <c r="AC4" s="327">
        <f ca="1">IF(COUNT(AC12:AC300)=0,"-",AVERAGEIFS(AC12:AC300, AC12:AC300, "&gt;="&amp;AC2,AC12:AC300,"&lt;="&amp;AC3))</f>
        <v>154.91803278688525</v>
      </c>
      <c r="AE4" s="327" t="str">
        <f>IF(COUNT(AE12:AE300)=0,"-",AVERAGEIFS(AE12:AE300, AE12:AE300, "&gt;="&amp;AE2,AE12:AE300,"&lt;="&amp;AE3))</f>
        <v>-</v>
      </c>
      <c r="AG4" s="327" t="str">
        <f>IF(COUNT(AG12:AG300)=0,"-",AVERAGEIFS(AG12:AG300, AG12:AG300, "&gt;="&amp;AG2,AG12:AG300,"&lt;="&amp;AG3))</f>
        <v>-</v>
      </c>
      <c r="AI4" s="327" t="str">
        <f>IF(COUNT(AI12:AI300)=0,"-",AVERAGEIFS(AI12:AI300, AI12:AI300, "&gt;="&amp;AI2,AI12:AI300,"&lt;="&amp;AI3))</f>
        <v>-</v>
      </c>
      <c r="AK4" s="327">
        <f ca="1">IF(COUNT(AK12:AK300)=0,"-",AVERAGEIFS(AK12:AK300, AK12:AK300, "&gt;="&amp;AK2,AK12:AK300,"&lt;="&amp;AK3))</f>
        <v>432.1902530649661</v>
      </c>
      <c r="AM4" s="327" t="str">
        <f>IF(COUNT(AM12:AM300)=0,"-",AVERAGEIFS(AM12:AM300, AM12:AM300, "&gt;="&amp;AM2,AM12:AM300,"&lt;="&amp;AM3))</f>
        <v>-</v>
      </c>
      <c r="AO4" s="327">
        <f ca="1">IF(COUNT(AO12:AO300)=0,"-",AVERAGEIFS(AO12:AO300, AO12:AO300, "&gt;="&amp;AO2,AO12:AO300,"&lt;="&amp;AO3))</f>
        <v>2121.1344329030803</v>
      </c>
      <c r="AQ4" s="327">
        <f ca="1">IF(COUNT(AQ12:AQ300)=0,"-",AVERAGEIFS(AQ12:AQ300, AQ12:AQ300, "&gt;="&amp;AQ2,AQ12:AQ300,"&lt;="&amp;AQ3))</f>
        <v>9954.5183197352344</v>
      </c>
      <c r="AS4" s="328" t="s">
        <v>249</v>
      </c>
      <c r="AT4" s="329">
        <f ca="1">IF(COUNT(AT12:OFFSET(AT12,$A$1-1,0))&gt;0,SUMIF(AT12:OFFSET(AT12,$A$1-1,0),"&gt;0",AR12:OFFSET(AR12,$A$1-1,0)) / SUMIF(AT12:OFFSET(AT12,$A$1-1,0),"&gt;0",AS12:OFFSET(AS12,$A$1-1,0)),"-")</f>
        <v>61253.048780487799</v>
      </c>
    </row>
    <row r="5" spans="1:46" customFormat="1" x14ac:dyDescent="0.3">
      <c r="A5" s="324"/>
      <c r="C5" s="321" t="s">
        <v>249</v>
      </c>
      <c r="E5" s="330">
        <f ca="1">IF(COUNT(E12:E300)=0,"-",SUMIFS(D12:D300,E12:E300,"&gt;="&amp;E2,E12:E300,"&lt;="&amp;E3)/SUMIFS($B12:$B300,E12:E300,"&gt;="&amp;E2,E12:E300,"&lt;="&amp;E3))</f>
        <v>12059.102902374669</v>
      </c>
      <c r="G5" s="330">
        <f ca="1">IF(COUNT(G12:G300)=0,"-",SUMIFS(F12:F300,G12:G300,"&gt;="&amp;G2,G12:G300,"&lt;="&amp;G3)/SUMIFS($B12:$B300,G12:G300,"&gt;="&amp;G2,G12:G300,"&lt;="&amp;G3))</f>
        <v>6223.0430958663146</v>
      </c>
      <c r="I5" s="330" t="str">
        <f>IF(COUNT(I12:I300)=0,"-",SUMIFS(H12:H300,I12:I300,"&gt;="&amp;I2,I12:I300,"&lt;="&amp;I3)/SUMIFS($B12:$B300,I12:I300,"&gt;="&amp;I2,I12:I300,"&lt;="&amp;I3))</f>
        <v>-</v>
      </c>
      <c r="K5" s="330" t="str">
        <f>IF(COUNT(K12:K300)=0,"-",SUMIFS(J12:J300,K12:K300,"&gt;="&amp;K2,K12:K300,"&lt;="&amp;K3)/SUMIFS($B12:$B300,K12:K300,"&gt;="&amp;K2,K12:K300,"&lt;="&amp;K3))</f>
        <v>-</v>
      </c>
      <c r="M5" s="330" t="str">
        <f>IF(COUNT(M12:M300)=0,"-",SUMIFS(L12:L300,M12:M300,"&gt;="&amp;M2,M12:M300,"&lt;="&amp;M3)/SUMIFS($B12:$B300,M12:M300,"&gt;="&amp;M2,M12:M300,"&lt;="&amp;M3))</f>
        <v>-</v>
      </c>
      <c r="O5" s="330">
        <f ca="1">IF(COUNT(O12:O300)=0,"-",SUMIFS(N12:N300,O12:O300,"&gt;="&amp;O2,O12:O300,"&lt;="&amp;O3)/SUMIFS($B12:$B300,O12:O300,"&gt;="&amp;O2,O12:O300,"&lt;="&amp;O3))</f>
        <v>358.14138204924546</v>
      </c>
      <c r="Q5" s="330">
        <f ca="1">IF(COUNT(Q12:Q300)=0,"-",SUMIFS(P12:P300,Q12:Q300,"&gt;="&amp;Q2,Q12:Q300,"&lt;="&amp;Q3)/SUMIFS($B12:$B300,Q12:Q300,"&gt;="&amp;Q2,Q12:Q300,"&lt;="&amp;Q3))</f>
        <v>1841.1169744942831</v>
      </c>
      <c r="S5" s="330">
        <f ca="1">IF(COUNT(S12:S300)=0,"-",SUMIFS(R12:R300,S12:S300,"&gt;="&amp;S2,S12:S300,"&lt;="&amp;S3)/SUMIFS($B12:$B300,S12:S300,"&gt;="&amp;S2,S12:S300,"&lt;="&amp;S3))</f>
        <v>106.64433277498604</v>
      </c>
      <c r="U5" s="330" t="str">
        <f>IF(COUNT(U12:U300)=0,"-",SUMIFS(T12:T300,U12:U300,"&gt;="&amp;U2,U12:U300,"&lt;="&amp;U3)/SUMIFS($B12:$B300,U12:U300,"&gt;="&amp;U2,U12:U300,"&lt;="&amp;U3))</f>
        <v>-</v>
      </c>
      <c r="W5" s="330">
        <f ca="1">IF(COUNT(W12:W300)=0,"-",SUMIFS(V12:V300,W12:W300,"&gt;="&amp;W2,W12:W300,"&lt;="&amp;W3)/SUMIFS($B12:$B300,W12:W300,"&gt;="&amp;W2,W12:W300,"&lt;="&amp;W3))</f>
        <v>61.475409836065573</v>
      </c>
      <c r="Y5" s="330" t="str">
        <f>IF(COUNT(Y12:Y300)=0,"-",SUMIFS(X12:X300,Y12:Y300,"&gt;="&amp;Y2,Y12:Y300,"&lt;="&amp;Y3)/SUMIFS($B12:$B300,Y12:Y300,"&gt;="&amp;Y2,Y12:Y300,"&lt;="&amp;Y3))</f>
        <v>-</v>
      </c>
      <c r="AA5" s="330" t="str">
        <f>IF(COUNT(AA12:AA300)=0,"-",SUMIFS(Z12:Z300,AA12:AA300,"&gt;="&amp;AA2,AA12:AA300,"&lt;="&amp;AA3)/SUMIFS($B12:$B300,AA12:AA300,"&gt;="&amp;AA2,AA12:AA300,"&lt;="&amp;AA3))</f>
        <v>-</v>
      </c>
      <c r="AC5" s="330">
        <f ca="1">IF(COUNT(AC12:AC300)=0,"-",SUMIFS(AB12:AB300,AC12:AC300,"&gt;="&amp;AC2,AC12:AC300,"&lt;="&amp;AC3)/SUMIFS($B12:$B300,AC12:AC300,"&gt;="&amp;AC2,AC12:AC300,"&lt;="&amp;AC3))</f>
        <v>154.91803278688525</v>
      </c>
      <c r="AE5" s="330" t="str">
        <f>IF(COUNT(AE12:AE300)=0,"-",SUMIFS(AD12:AD300,AE12:AE300,"&gt;="&amp;AE2,AE12:AE300,"&lt;="&amp;AE3)/SUMIFS($B12:$B300,AE12:AE300,"&gt;="&amp;AE2,AE12:AE300,"&lt;="&amp;AE3))</f>
        <v>-</v>
      </c>
      <c r="AG5" s="330" t="str">
        <f>IF(COUNT(AG12:AG300)=0,"-",SUMIFS(AF12:AF300,AG12:AG300,"&gt;="&amp;AG2,AG12:AG300,"&lt;="&amp;AG3)/SUMIFS($B12:$B300,AG12:AG300,"&gt;="&amp;AG2,AG12:AG300,"&lt;="&amp;AG3))</f>
        <v>-</v>
      </c>
      <c r="AI5" s="330" t="str">
        <f>IF(COUNT(AI12:AI300)=0,"-",SUMIFS(AH12:AH300,AI12:AI300,"&gt;="&amp;AI2,AI12:AI300,"&lt;="&amp;AI3)/SUMIFS($B12:$B300,AI12:AI300,"&gt;="&amp;AI2,AI12:AI300,"&lt;="&amp;AI3))</f>
        <v>-</v>
      </c>
      <c r="AK5" s="330">
        <f ca="1">IF(COUNT(AK12:AK300)=0,"-",SUMIFS(AJ12:AJ300,AK12:AK300,"&gt;="&amp;AK2,AK12:AK300,"&lt;="&amp;AK3)/SUMIFS($B12:$B300,AK12:AK300,"&gt;="&amp;AK2,AK12:AK300,"&lt;="&amp;AK3))</f>
        <v>433.69458128078816</v>
      </c>
      <c r="AM5" s="330" t="str">
        <f>IF(COUNT(AM12:AM300)=0,"-",SUMIFS(AL12:AL300,AM12:AM300,"&gt;="&amp;AM2,AM12:AM300,"&lt;="&amp;AM3)/SUMIFS($B12:$B300,AM12:AM300,"&gt;="&amp;AM2,AM12:AM300,"&lt;="&amp;AM3))</f>
        <v>-</v>
      </c>
      <c r="AO5" s="330">
        <f ca="1">IF(COUNT(AO12:AO300)=0,"-",SUMIFS(AN12:AN300,AO12:AO300,"&gt;="&amp;AO2,AO12:AO300,"&lt;="&amp;AO3)/SUMIFS($B12:$B300,AO12:AO300,"&gt;="&amp;AO2,AO12:AO300,"&lt;="&amp;AO3))</f>
        <v>1622.406384284837</v>
      </c>
      <c r="AQ5" s="330">
        <f ca="1">IF(COUNT(AQ12:AQ300)=0,"-",SUMIFS(AP12:AP300,AQ12:AQ300,"&gt;="&amp;AQ2,AQ12:AQ300,"&lt;="&amp;AQ3)/SUMIFS($B12:$B300,AQ12:AQ300,"&gt;="&amp;AQ2,AQ12:AQ300,"&lt;="&amp;AQ3))</f>
        <v>9919.0413368513618</v>
      </c>
      <c r="AS5" s="328" t="s">
        <v>250</v>
      </c>
      <c r="AT5" s="329">
        <f ca="1">IF(COUNT(AT12:OFFSET(AT12,$A$1-1,0))&gt;0,MEDIAN(AT12:OFFSET(AT12,$A$1-1,0)),"-")</f>
        <v>55213.513513513506</v>
      </c>
    </row>
    <row r="6" spans="1:46" customFormat="1" x14ac:dyDescent="0.3">
      <c r="A6" s="324"/>
      <c r="C6" s="321" t="s">
        <v>251</v>
      </c>
      <c r="E6" s="331">
        <f ca="1">IF(COUNT(E12:E300)=0,"-",SUMIFS(E12:E300, E12:E300, "&gt;="&amp;E2,E12:E300,"&lt;="&amp;E3)/($A$1-COUNTIF(E12:E300,"&lt;"&amp;E$2)-COUNTIF(E12:E300,"&gt;"&amp;E$3)))</f>
        <v>14566.423815837768</v>
      </c>
      <c r="G6" s="331">
        <f ca="1">IF(COUNT(G12:G300)=0,"-",SUMIFS(G12:G300, G12:G300, "&gt;="&amp;G2,G12:G300,"&lt;="&amp;G3)/($A$1-COUNTIF(G12:G300,"&lt;"&amp;G$2)-COUNTIF(G12:G300,"&gt;"&amp;G$3)))</f>
        <v>5864.3726090906757</v>
      </c>
      <c r="I6" s="331" t="str">
        <f>IF(COUNT(I12:I300)=0,"-",SUMIFS(I12:I300, I12:I300, "&gt;="&amp;I2,I12:I300,"&lt;="&amp;I3)/($A$1-COUNTIF(I12:I300,"&lt;"&amp;I$2)-COUNTIF(I12:I300,"&gt;"&amp;I$3)))</f>
        <v>-</v>
      </c>
      <c r="K6" s="331" t="str">
        <f>IF(COUNT(K12:K300)=0,"-",SUMIFS(K12:K300, K12:K300, "&gt;="&amp;K2,K12:K300,"&lt;="&amp;K3)/($A$1-COUNTIF(K12:K300,"&lt;"&amp;K$2)-COUNTIF(K12:K300,"&gt;"&amp;K$3)))</f>
        <v>-</v>
      </c>
      <c r="M6" s="331" t="str">
        <f>IF(COUNT(M12:M300)=0,"-",SUMIFS(M12:M300, M12:M300, "&gt;="&amp;M2,M12:M300,"&lt;="&amp;M3)/($A$1-COUNTIF(M12:M300,"&lt;"&amp;M$2)-COUNTIF(M12:M300,"&gt;"&amp;M$3)))</f>
        <v>-</v>
      </c>
      <c r="O6" s="331">
        <f ca="1">IF(COUNT(O12:O300)=0,"-",SUMIFS(O12:O300, O12:O300, "&gt;="&amp;O2,O12:O300,"&lt;="&amp;O3)/($A$1-COUNTIF(O12:O300,"&lt;"&amp;O$2)-COUNTIF(O12:O300,"&gt;"&amp;O$3)))</f>
        <v>124.61514268094764</v>
      </c>
      <c r="Q6" s="331">
        <f ca="1">IF(COUNT(Q12:Q300)=0,"-",SUMIFS(Q12:Q300, Q12:Q300, "&gt;="&amp;Q2,Q12:Q300,"&lt;="&amp;Q3)/($A$1-COUNTIF(Q12:Q300,"&lt;"&amp;Q$2)-COUNTIF(Q12:Q300,"&gt;"&amp;Q$3)))</f>
        <v>1986.3932990719663</v>
      </c>
      <c r="S6" s="331">
        <f ca="1">IF(COUNT(S12:S300)=0,"-",SUMIFS(S12:S300, S12:S300, "&gt;="&amp;S2,S12:S300,"&lt;="&amp;S3)/($A$1-COUNTIF(S12:S300,"&lt;"&amp;S$2)-COUNTIF(S12:S300,"&gt;"&amp;S$3)))</f>
        <v>62.679108101910934</v>
      </c>
      <c r="U6" s="331" t="str">
        <f>IF(COUNT(U12:U300)=0,"-",SUMIFS(U12:U300, U12:U300, "&gt;="&amp;U2,U12:U300,"&lt;="&amp;U3)/($A$1-COUNTIF(U12:U300,"&lt;"&amp;U$2)-COUNTIF(U12:U300,"&gt;"&amp;U$3)))</f>
        <v>-</v>
      </c>
      <c r="W6" s="331">
        <f ca="1">IF(COUNT(W12:W300)=0,"-",SUMIFS(W12:W300, W12:W300, "&gt;="&amp;W2,W12:W300,"&lt;="&amp;W3)/($A$1-COUNTIF(W12:W300,"&lt;"&amp;W$2)-COUNTIF(W12:W300,"&gt;"&amp;W$3)))</f>
        <v>8.7822014051522252</v>
      </c>
      <c r="Y6" s="331" t="str">
        <f>IF(COUNT(Y12:Y300)=0,"-",SUMIFS(Y12:Y300, Y12:Y300, "&gt;="&amp;Y2,Y12:Y300,"&lt;="&amp;Y3)/($A$1-COUNTIF(Y12:Y300,"&lt;"&amp;Y$2)-COUNTIF(Y12:Y300,"&gt;"&amp;Y$3)))</f>
        <v>-</v>
      </c>
      <c r="AA6" s="331" t="str">
        <f>IF(COUNT(AA12:AA300)=0,"-",SUMIFS(AA12:AA300, AA12:AA300, "&gt;="&amp;AA2,AA12:AA300,"&lt;="&amp;AA3)/($A$1-COUNTIF(AA12:AA300,"&lt;"&amp;AA$2)-COUNTIF(AA12:AA300,"&gt;"&amp;AA$3)))</f>
        <v>-</v>
      </c>
      <c r="AC6" s="331">
        <f ca="1">IF(COUNT(AC12:AC300)=0,"-",SUMIFS(AC12:AC300, AC12:AC300, "&gt;="&amp;AC2,AC12:AC300,"&lt;="&amp;AC3)/($A$1-COUNTIF(AC12:AC300,"&lt;"&amp;AC$2)-COUNTIF(AC12:AC300,"&gt;"&amp;AC$3)))</f>
        <v>22.131147540983608</v>
      </c>
      <c r="AE6" s="331" t="str">
        <f>IF(COUNT(AE12:AE300)=0,"-",SUMIFS(AE12:AE300, AE12:AE300, "&gt;="&amp;AE2,AE12:AE300,"&lt;="&amp;AE3)/($A$1-COUNTIF(AE12:AE300,"&lt;"&amp;AE$2)-COUNTIF(AE12:AE300,"&gt;"&amp;AE$3)))</f>
        <v>-</v>
      </c>
      <c r="AG6" s="331" t="str">
        <f>IF(COUNT(AG12:AG300)=0,"-",SUMIFS(AG12:AG300, AG12:AG300, "&gt;="&amp;AG2,AG12:AG300,"&lt;="&amp;AG3)/($A$1-COUNTIF(AG12:AG300,"&lt;"&amp;AG$2)-COUNTIF(AG12:AG300,"&gt;"&amp;AG$3)))</f>
        <v>-</v>
      </c>
      <c r="AI6" s="331" t="str">
        <f>IF(COUNT(AI12:AI300)=0,"-",SUMIFS(AI12:AI300, AI12:AI300, "&gt;="&amp;AI2,AI12:AI300,"&lt;="&amp;AI3)/($A$1-COUNTIF(AI12:AI300,"&lt;"&amp;AI$2)-COUNTIF(AI12:AI300,"&gt;"&amp;AI$3)))</f>
        <v>-</v>
      </c>
      <c r="AK6" s="331">
        <f ca="1">IF(COUNT(AK12:AK300)=0,"-",SUMIFS(AK12:AK300, AK12:AK300, "&gt;="&amp;AK2,AK12:AK300,"&lt;="&amp;AK3)/($A$1-COUNTIF(AK12:AK300,"&lt;"&amp;AK$2)-COUNTIF(AK12:AK300,"&gt;"&amp;AK$3)))</f>
        <v>370.44878834139951</v>
      </c>
      <c r="AM6" s="331" t="str">
        <f>IF(COUNT(AM12:AM300)=0,"-",SUMIFS(AM12:AM300, AM12:AM300, "&gt;="&amp;AM2,AM12:AM300,"&lt;="&amp;AM3)/($A$1-COUNTIF(AM12:AM300,"&lt;"&amp;AM$2)-COUNTIF(AM12:AM300,"&gt;"&amp;AM$3)))</f>
        <v>-</v>
      </c>
      <c r="AO6" s="331">
        <f ca="1">IF(COUNT(AO12:AO300)=0,"-",SUMIFS(AO12:AO300, AO12:AO300, "&gt;="&amp;AO2,AO12:AO300,"&lt;="&amp;AO3)/($A$1-COUNTIF(AO12:AO300,"&lt;"&amp;AO$2)-COUNTIF(AO12:AO300,"&gt;"&amp;AO$3)))</f>
        <v>1515.0960235022001</v>
      </c>
      <c r="AQ6" s="331">
        <f ca="1">IF(COUNT(AQ12:AQ300)=0,"-",SUMIFS(AQ12:AQ300, AQ12:AQ300, "&gt;="&amp;AQ2,AQ12:AQ300,"&lt;="&amp;AQ3)/($A$1-COUNTIF(AQ12:AQ300,"&lt;"&amp;AQ$2)-COUNTIF(AQ12:AQ300,"&gt;"&amp;AQ$3)))</f>
        <v>9954.5183197352344</v>
      </c>
      <c r="AS6" s="328" t="s">
        <v>252</v>
      </c>
      <c r="AT6" s="329">
        <f ca="1">IF(COUNT(AT12:OFFSET(AT12,$A$1-1,0))&gt;0,MAX(AT12:OFFSET(AT12,$A$1-1,0)),"-")</f>
        <v>70696.428571428565</v>
      </c>
    </row>
    <row r="7" spans="1:46" x14ac:dyDescent="0.3">
      <c r="AS7" s="332" t="s">
        <v>253</v>
      </c>
      <c r="AT7" s="333">
        <f ca="1">IF(COUNT(AT12:OFFSET(AT12,$A$1-1,0))&gt;0,MIN(AT12:OFFSET(AT12,$A$1-1,0)),"-")</f>
        <v>53950</v>
      </c>
    </row>
    <row r="9" spans="1:46" customFormat="1" x14ac:dyDescent="0.3">
      <c r="D9" s="334" t="s">
        <v>254</v>
      </c>
      <c r="E9" s="335"/>
      <c r="F9" s="334" t="s">
        <v>255</v>
      </c>
      <c r="G9" s="335"/>
      <c r="H9" s="334" t="s">
        <v>256</v>
      </c>
      <c r="I9" s="335"/>
      <c r="J9" s="334" t="s">
        <v>257</v>
      </c>
      <c r="K9" s="335"/>
      <c r="L9" s="334" t="s">
        <v>258</v>
      </c>
      <c r="M9" s="335"/>
      <c r="N9" s="334" t="s">
        <v>259</v>
      </c>
      <c r="O9" s="335"/>
      <c r="P9" s="334" t="s">
        <v>260</v>
      </c>
      <c r="Q9" s="335"/>
      <c r="R9" s="334" t="s">
        <v>261</v>
      </c>
      <c r="S9" s="335"/>
      <c r="T9" s="334" t="s">
        <v>262</v>
      </c>
      <c r="U9" s="335"/>
      <c r="V9" s="334" t="s">
        <v>263</v>
      </c>
      <c r="W9" s="335"/>
      <c r="X9" s="334" t="s">
        <v>264</v>
      </c>
      <c r="Y9" s="335"/>
      <c r="Z9" s="334" t="s">
        <v>265</v>
      </c>
      <c r="AA9" s="335"/>
      <c r="AB9" s="334" t="s">
        <v>266</v>
      </c>
      <c r="AC9" s="335"/>
      <c r="AD9" s="334" t="s">
        <v>267</v>
      </c>
      <c r="AE9" s="335"/>
      <c r="AF9" s="334" t="s">
        <v>268</v>
      </c>
      <c r="AG9" s="335"/>
      <c r="AH9" s="334" t="s">
        <v>269</v>
      </c>
      <c r="AI9" s="335"/>
      <c r="AJ9" s="334" t="s">
        <v>270</v>
      </c>
      <c r="AK9" s="335"/>
      <c r="AL9" s="334" t="s">
        <v>271</v>
      </c>
      <c r="AM9" s="335"/>
      <c r="AN9" s="334" t="s">
        <v>272</v>
      </c>
      <c r="AO9" s="335"/>
      <c r="AP9" s="334" t="s">
        <v>273</v>
      </c>
      <c r="AQ9" s="335"/>
      <c r="AR9" s="334" t="s">
        <v>274</v>
      </c>
      <c r="AS9" s="336"/>
      <c r="AT9" s="337"/>
    </row>
    <row r="10" spans="1:46" customFormat="1" ht="57.6" x14ac:dyDescent="0.3">
      <c r="A10" s="338"/>
      <c r="B10" s="339"/>
      <c r="D10" s="340" t="s">
        <v>275</v>
      </c>
      <c r="E10" s="341" t="str">
        <f>D10&amp;"
per FTE"</f>
        <v>Total Occupancy
per FTE</v>
      </c>
      <c r="F10" s="340" t="s">
        <v>276</v>
      </c>
      <c r="G10" s="341" t="str">
        <f>F10&amp;"
per FTE"</f>
        <v>Direct Care Consultant 201
per FTE</v>
      </c>
      <c r="H10" s="340" t="s">
        <v>277</v>
      </c>
      <c r="I10" s="341" t="str">
        <f>H10&amp;"
per FTE"</f>
        <v>Temporary Help 202
per FTE</v>
      </c>
      <c r="J10" s="340" t="s">
        <v>278</v>
      </c>
      <c r="K10" s="341" t="str">
        <f>J10&amp;"
per FTE"</f>
        <v>Clients and Caregivers Reimb./Stipends 203
per FTE</v>
      </c>
      <c r="L10" s="340" t="s">
        <v>279</v>
      </c>
      <c r="M10" s="341" t="str">
        <f>L10&amp;"
per FTE"</f>
        <v>Subcontracted Direct Care 206
per FTE</v>
      </c>
      <c r="N10" s="340" t="s">
        <v>280</v>
      </c>
      <c r="O10" s="341" t="str">
        <f>N10&amp;"
per FTE"</f>
        <v>Staff Training 204
per FTE</v>
      </c>
      <c r="P10" s="340" t="s">
        <v>281</v>
      </c>
      <c r="Q10" s="341" t="str">
        <f>P10&amp;"
per FTE"</f>
        <v>Staff Mileage / Travel 205
per FTE</v>
      </c>
      <c r="R10" s="340" t="s">
        <v>282</v>
      </c>
      <c r="S10" s="341" t="str">
        <f>R10&amp;"
per FTE"</f>
        <v>Meals 207
per FTE</v>
      </c>
      <c r="T10" s="340" t="s">
        <v>283</v>
      </c>
      <c r="U10" s="341" t="str">
        <f>T10&amp;"
per FTE"</f>
        <v>Client Transportation 208
per FTE</v>
      </c>
      <c r="V10" s="340" t="s">
        <v>284</v>
      </c>
      <c r="W10" s="341" t="str">
        <f>V10&amp;"
per FTE"</f>
        <v>Vehicle Expenses 208
per FTE</v>
      </c>
      <c r="X10" s="340" t="s">
        <v>285</v>
      </c>
      <c r="Y10" s="341" t="str">
        <f>X10&amp;"
per FTE"</f>
        <v>Vehicle Depreciation 208
per FTE</v>
      </c>
      <c r="Z10" s="340" t="s">
        <v>286</v>
      </c>
      <c r="AA10" s="341" t="str">
        <f>Z10&amp;"
per FTE"</f>
        <v>Incidental Medical /Medicine/Pharmacy 209
per FTE</v>
      </c>
      <c r="AB10" s="340" t="s">
        <v>287</v>
      </c>
      <c r="AC10" s="341" t="str">
        <f>AB10&amp;"
per FTE"</f>
        <v>Client Personal Allowances 211
per FTE</v>
      </c>
      <c r="AD10" s="340" t="s">
        <v>288</v>
      </c>
      <c r="AE10" s="341" t="str">
        <f>AD10&amp;"
per FTE"</f>
        <v>Provision Material Goods/Svs./Benefits 212
per FTE</v>
      </c>
      <c r="AF10" s="340" t="s">
        <v>289</v>
      </c>
      <c r="AG10" s="341" t="str">
        <f>AF10&amp;"
per FTE"</f>
        <v>Direct Client Wages 214
per FTE</v>
      </c>
      <c r="AH10" s="340" t="s">
        <v>290</v>
      </c>
      <c r="AI10" s="341" t="str">
        <f>AH10&amp;"
per FTE"</f>
        <v>Other Commercial Prod. &amp; Svs. 214
per FTE</v>
      </c>
      <c r="AJ10" s="340" t="s">
        <v>291</v>
      </c>
      <c r="AK10" s="341" t="str">
        <f>AJ10&amp;"
per FTE"</f>
        <v>Program Supplies &amp; Materials 215
per FTE</v>
      </c>
      <c r="AL10" s="340" t="s">
        <v>292</v>
      </c>
      <c r="AM10" s="341" t="str">
        <f>AL10&amp;"
per FTE"</f>
        <v>Non Charitable Expenses
per FTE</v>
      </c>
      <c r="AN10" s="340" t="s">
        <v>293</v>
      </c>
      <c r="AO10" s="341" t="str">
        <f>AN10&amp;"
per FTE"</f>
        <v>Other Expense
per FTE</v>
      </c>
      <c r="AP10" s="340" t="s">
        <v>294</v>
      </c>
      <c r="AQ10" s="341" t="str">
        <f>AP10&amp;"
per FTE"</f>
        <v>Total Other Program Expense
per FTE</v>
      </c>
      <c r="AR10" s="340" t="s">
        <v>295</v>
      </c>
      <c r="AS10" s="342"/>
      <c r="AT10" s="343"/>
    </row>
    <row r="11" spans="1:46" customFormat="1" x14ac:dyDescent="0.3">
      <c r="A11" s="334" t="s">
        <v>296</v>
      </c>
      <c r="B11" s="344" t="s">
        <v>297</v>
      </c>
      <c r="D11" s="334" t="s">
        <v>298</v>
      </c>
      <c r="E11" s="335"/>
      <c r="F11" s="334" t="s">
        <v>298</v>
      </c>
      <c r="G11" s="335"/>
      <c r="H11" s="334" t="s">
        <v>298</v>
      </c>
      <c r="I11" s="335"/>
      <c r="J11" s="334" t="s">
        <v>298</v>
      </c>
      <c r="K11" s="335"/>
      <c r="L11" s="334" t="s">
        <v>298</v>
      </c>
      <c r="M11" s="335"/>
      <c r="N11" s="334" t="s">
        <v>298</v>
      </c>
      <c r="O11" s="335"/>
      <c r="P11" s="334" t="s">
        <v>298</v>
      </c>
      <c r="Q11" s="335"/>
      <c r="R11" s="334" t="s">
        <v>298</v>
      </c>
      <c r="S11" s="335"/>
      <c r="T11" s="334" t="s">
        <v>298</v>
      </c>
      <c r="U11" s="335"/>
      <c r="V11" s="334" t="s">
        <v>298</v>
      </c>
      <c r="W11" s="335"/>
      <c r="X11" s="334" t="s">
        <v>298</v>
      </c>
      <c r="Y11" s="335"/>
      <c r="Z11" s="334" t="s">
        <v>298</v>
      </c>
      <c r="AA11" s="335"/>
      <c r="AB11" s="334" t="s">
        <v>298</v>
      </c>
      <c r="AC11" s="335"/>
      <c r="AD11" s="334" t="s">
        <v>298</v>
      </c>
      <c r="AE11" s="335"/>
      <c r="AF11" s="334" t="s">
        <v>298</v>
      </c>
      <c r="AG11" s="335"/>
      <c r="AH11" s="334" t="s">
        <v>298</v>
      </c>
      <c r="AI11" s="335"/>
      <c r="AJ11" s="334" t="s">
        <v>298</v>
      </c>
      <c r="AK11" s="335"/>
      <c r="AL11" s="334" t="s">
        <v>298</v>
      </c>
      <c r="AM11" s="335"/>
      <c r="AN11" s="334" t="s">
        <v>298</v>
      </c>
      <c r="AO11" s="335"/>
      <c r="AP11" s="334" t="s">
        <v>298</v>
      </c>
      <c r="AQ11" s="335"/>
      <c r="AR11" s="334" t="s">
        <v>298</v>
      </c>
      <c r="AS11" s="344" t="s">
        <v>297</v>
      </c>
      <c r="AT11" s="337"/>
    </row>
    <row r="12" spans="1:46" customFormat="1" x14ac:dyDescent="0.3">
      <c r="A12" s="334"/>
      <c r="B12" s="344">
        <v>4.01</v>
      </c>
      <c r="D12" s="345">
        <v>14181</v>
      </c>
      <c r="E12" s="346">
        <f>IF(OR($B12=0,D12=0),"",D12/$B12)</f>
        <v>3536.4089775561101</v>
      </c>
      <c r="F12" s="347">
        <v>12990</v>
      </c>
      <c r="G12" s="346">
        <f>IF(OR($B12=0,F12=0),"",F12/$B12)</f>
        <v>3239.4014962593519</v>
      </c>
      <c r="H12" s="345"/>
      <c r="I12" s="346" t="str">
        <f>IF(OR($B12=0,H12=0),"",H12/$B12)</f>
        <v/>
      </c>
      <c r="J12" s="345"/>
      <c r="K12" s="346" t="str">
        <f>IF(OR($B12=0,J12=0),"",J12/$B12)</f>
        <v/>
      </c>
      <c r="L12" s="345"/>
      <c r="M12" s="346" t="str">
        <f>IF(OR($B12=0,L12=0),"",L12/$B12)</f>
        <v/>
      </c>
      <c r="N12" s="345">
        <v>995</v>
      </c>
      <c r="O12" s="346">
        <f>IF(OR($B12=0,N12=0),"",N12/$B12)</f>
        <v>248.12967581047383</v>
      </c>
      <c r="P12" s="345">
        <v>16134</v>
      </c>
      <c r="Q12" s="346">
        <f>IF(OR($B12=0,P12=0),"",P12/$B12)</f>
        <v>4023.4413965087283</v>
      </c>
      <c r="R12" s="345"/>
      <c r="S12" s="346" t="str">
        <f>IF(OR($B12=0,R12=0),"",R12/$B12)</f>
        <v/>
      </c>
      <c r="T12" s="345"/>
      <c r="U12" s="346" t="str">
        <f>IF(OR($B12=0,T12=0),"",T12/$B12)</f>
        <v/>
      </c>
      <c r="V12" s="345"/>
      <c r="W12" s="346" t="str">
        <f>IF(OR($B12=0,V12=0),"",V12/$B12)</f>
        <v/>
      </c>
      <c r="X12" s="345"/>
      <c r="Y12" s="346" t="str">
        <f>IF(OR($B12=0,X12=0),"",X12/$B12)</f>
        <v/>
      </c>
      <c r="Z12" s="345"/>
      <c r="AA12" s="346" t="str">
        <f>IF(OR($B12=0,Z12=0),"",Z12/$B12)</f>
        <v/>
      </c>
      <c r="AB12" s="345"/>
      <c r="AC12" s="346" t="str">
        <f>IF(OR($B12=0,AB12=0),"",AB12/$B12)</f>
        <v/>
      </c>
      <c r="AD12" s="345"/>
      <c r="AE12" s="346" t="str">
        <f>IF(OR($B12=0,AD12=0),"",AD12/$B12)</f>
        <v/>
      </c>
      <c r="AF12" s="345"/>
      <c r="AG12" s="346" t="str">
        <f>IF(OR($B12=0,AF12=0),"",AF12/$B12)</f>
        <v/>
      </c>
      <c r="AH12" s="345"/>
      <c r="AI12" s="346" t="str">
        <f>IF(OR($B12=0,AH12=0),"",AH12/$B12)</f>
        <v/>
      </c>
      <c r="AJ12" s="345">
        <v>2052</v>
      </c>
      <c r="AK12" s="346">
        <f>IF(OR($B12=0,AJ12=0),"",AJ12/$B12)</f>
        <v>511.72069825436409</v>
      </c>
      <c r="AL12" s="345"/>
      <c r="AM12" s="346" t="str">
        <f>IF(OR($B12=0,AL12=0),"",AL12/$B12)</f>
        <v/>
      </c>
      <c r="AN12" s="345"/>
      <c r="AO12" s="346" t="str">
        <f>IF(OR($B12=0,AN12=0),"",AN12/$B12)</f>
        <v/>
      </c>
      <c r="AP12" s="345">
        <v>32171</v>
      </c>
      <c r="AQ12" s="346">
        <f>IF(OR($B12=0,AP12=0),"",AP12/$B12)</f>
        <v>8022.6932668329182</v>
      </c>
      <c r="AR12" s="347">
        <v>70550</v>
      </c>
      <c r="AS12" s="348">
        <v>1</v>
      </c>
      <c r="AT12" s="329">
        <v>70550</v>
      </c>
    </row>
    <row r="13" spans="1:46" customFormat="1" x14ac:dyDescent="0.3">
      <c r="A13" s="334"/>
      <c r="B13" s="344">
        <v>6.14</v>
      </c>
      <c r="D13" s="345">
        <v>135749</v>
      </c>
      <c r="E13" s="346">
        <f t="shared" ref="E13:G76" si="0">IF(OR($B13=0,D13=0),"",D13/$B13)</f>
        <v>22108.95765472313</v>
      </c>
      <c r="F13" s="345">
        <v>69823</v>
      </c>
      <c r="G13" s="346">
        <f t="shared" si="0"/>
        <v>11371.824104234529</v>
      </c>
      <c r="H13" s="345"/>
      <c r="I13" s="346" t="str">
        <f t="shared" ref="I13:I76" si="1">IF(OR($B13=0,H13=0),"",H13/$B13)</f>
        <v/>
      </c>
      <c r="J13" s="345"/>
      <c r="K13" s="346" t="str">
        <f t="shared" ref="K13:K76" si="2">IF(OR($B13=0,J13=0),"",J13/$B13)</f>
        <v/>
      </c>
      <c r="L13" s="345"/>
      <c r="M13" s="346" t="str">
        <f t="shared" ref="M13:M76" si="3">IF(OR($B13=0,L13=0),"",L13/$B13)</f>
        <v/>
      </c>
      <c r="N13" s="345">
        <v>3304</v>
      </c>
      <c r="O13" s="346">
        <f t="shared" ref="O13:O76" si="4">IF(OR($B13=0,N13=0),"",N13/$B13)</f>
        <v>538.11074918566783</v>
      </c>
      <c r="P13" s="345">
        <v>2073</v>
      </c>
      <c r="Q13" s="346">
        <f t="shared" ref="Q13:Q76" si="5">IF(OR($B13=0,P13=0),"",P13/$B13)</f>
        <v>337.62214983713358</v>
      </c>
      <c r="R13" s="345">
        <v>1322</v>
      </c>
      <c r="S13" s="346">
        <f t="shared" ref="S13:S76" si="6">IF(OR($B13=0,R13=0),"",R13/$B13)</f>
        <v>215.30944625407167</v>
      </c>
      <c r="T13" s="345"/>
      <c r="U13" s="346" t="str">
        <f t="shared" ref="U13:U76" si="7">IF(OR($B13=0,T13=0),"",T13/$B13)</f>
        <v/>
      </c>
      <c r="V13" s="345"/>
      <c r="W13" s="346" t="str">
        <f t="shared" ref="W13:W76" si="8">IF(OR($B13=0,V13=0),"",V13/$B13)</f>
        <v/>
      </c>
      <c r="X13" s="345"/>
      <c r="Y13" s="346" t="str">
        <f t="shared" ref="Y13:Y76" si="9">IF(OR($B13=0,X13=0),"",X13/$B13)</f>
        <v/>
      </c>
      <c r="Z13" s="345"/>
      <c r="AA13" s="346" t="str">
        <f t="shared" ref="AA13:AA76" si="10">IF(OR($B13=0,Z13=0),"",Z13/$B13)</f>
        <v/>
      </c>
      <c r="AB13" s="345"/>
      <c r="AC13" s="346" t="str">
        <f t="shared" ref="AC13:AC76" si="11">IF(OR($B13=0,AB13=0),"",AB13/$B13)</f>
        <v/>
      </c>
      <c r="AD13" s="345"/>
      <c r="AE13" s="346" t="str">
        <f t="shared" ref="AE13:AE76" si="12">IF(OR($B13=0,AD13=0),"",AD13/$B13)</f>
        <v/>
      </c>
      <c r="AF13" s="345"/>
      <c r="AG13" s="346" t="str">
        <f t="shared" ref="AG13:AG76" si="13">IF(OR($B13=0,AF13=0),"",AF13/$B13)</f>
        <v/>
      </c>
      <c r="AH13" s="345"/>
      <c r="AI13" s="346" t="str">
        <f t="shared" ref="AI13:AI76" si="14">IF(OR($B13=0,AH13=0),"",AH13/$B13)</f>
        <v/>
      </c>
      <c r="AJ13" s="345">
        <v>2194</v>
      </c>
      <c r="AK13" s="346">
        <f t="shared" ref="AK13:AK76" si="15">IF(OR($B13=0,AJ13=0),"",AJ13/$B13)</f>
        <v>357.32899022801303</v>
      </c>
      <c r="AL13" s="345"/>
      <c r="AM13" s="346" t="str">
        <f t="shared" ref="AM13:AM76" si="16">IF(OR($B13=0,AL13=0),"",AL13/$B13)</f>
        <v/>
      </c>
      <c r="AN13" s="345">
        <v>9296</v>
      </c>
      <c r="AO13" s="346">
        <f t="shared" ref="AO13:AO76" si="17">IF(OR($B13=0,AN13=0),"",AN13/$B13)</f>
        <v>1514.0065146579805</v>
      </c>
      <c r="AP13" s="345">
        <v>88012</v>
      </c>
      <c r="AQ13" s="346">
        <f t="shared" ref="AQ13:AQ76" si="18">IF(OR($B13=0,AP13=0),"",AP13/$B13)</f>
        <v>14334.201954397395</v>
      </c>
      <c r="AR13" s="345">
        <v>61287</v>
      </c>
      <c r="AS13" s="348">
        <v>1.1100000000000001</v>
      </c>
      <c r="AT13" s="329">
        <v>55213.513513513506</v>
      </c>
    </row>
    <row r="14" spans="1:46" customFormat="1" x14ac:dyDescent="0.3">
      <c r="A14" s="349"/>
      <c r="B14">
        <v>0.82</v>
      </c>
      <c r="D14" s="350">
        <v>8572</v>
      </c>
      <c r="E14" s="346">
        <f t="shared" si="0"/>
        <v>10453.658536585366</v>
      </c>
      <c r="F14" s="350">
        <v>6237</v>
      </c>
      <c r="G14" s="346">
        <f t="shared" si="0"/>
        <v>7606.0975609756106</v>
      </c>
      <c r="H14" s="350"/>
      <c r="I14" s="346" t="str">
        <f t="shared" si="1"/>
        <v/>
      </c>
      <c r="J14" s="350"/>
      <c r="K14" s="346" t="str">
        <f t="shared" si="2"/>
        <v/>
      </c>
      <c r="L14" s="350"/>
      <c r="M14" s="346" t="str">
        <f t="shared" si="3"/>
        <v/>
      </c>
      <c r="N14" s="350"/>
      <c r="O14" s="346" t="str">
        <f t="shared" si="4"/>
        <v/>
      </c>
      <c r="P14" s="350">
        <v>1616</v>
      </c>
      <c r="Q14" s="346">
        <f t="shared" si="5"/>
        <v>1970.7317073170732</v>
      </c>
      <c r="R14" s="350"/>
      <c r="S14" s="346" t="str">
        <f t="shared" si="6"/>
        <v/>
      </c>
      <c r="T14" s="350"/>
      <c r="U14" s="346" t="str">
        <f t="shared" si="7"/>
        <v/>
      </c>
      <c r="V14" s="350"/>
      <c r="W14" s="346" t="str">
        <f t="shared" si="8"/>
        <v/>
      </c>
      <c r="X14" s="350"/>
      <c r="Y14" s="346" t="str">
        <f t="shared" si="9"/>
        <v/>
      </c>
      <c r="Z14" s="350"/>
      <c r="AA14" s="346" t="str">
        <f t="shared" si="10"/>
        <v/>
      </c>
      <c r="AB14" s="350"/>
      <c r="AC14" s="346" t="str">
        <f t="shared" si="11"/>
        <v/>
      </c>
      <c r="AD14" s="350"/>
      <c r="AE14" s="346" t="str">
        <f t="shared" si="12"/>
        <v/>
      </c>
      <c r="AF14" s="350"/>
      <c r="AG14" s="346" t="str">
        <f t="shared" si="13"/>
        <v/>
      </c>
      <c r="AH14" s="350"/>
      <c r="AI14" s="346" t="str">
        <f t="shared" si="14"/>
        <v/>
      </c>
      <c r="AJ14" s="350">
        <v>274</v>
      </c>
      <c r="AK14" s="346">
        <f t="shared" si="15"/>
        <v>334.14634146341467</v>
      </c>
      <c r="AL14" s="350"/>
      <c r="AM14" s="346" t="str">
        <f t="shared" si="16"/>
        <v/>
      </c>
      <c r="AN14" s="350">
        <v>3876</v>
      </c>
      <c r="AO14" s="346">
        <f t="shared" si="17"/>
        <v>4726.8292682926831</v>
      </c>
      <c r="AP14" s="350">
        <v>12003</v>
      </c>
      <c r="AQ14" s="346">
        <f t="shared" si="18"/>
        <v>14637.804878048781</v>
      </c>
      <c r="AR14" s="350">
        <v>4316</v>
      </c>
      <c r="AS14" s="351">
        <v>0.08</v>
      </c>
      <c r="AT14" s="329">
        <v>53950</v>
      </c>
    </row>
    <row r="15" spans="1:46" customFormat="1" x14ac:dyDescent="0.3">
      <c r="A15" s="349"/>
      <c r="B15">
        <v>2.2799999999999998</v>
      </c>
      <c r="D15" s="350">
        <v>15260</v>
      </c>
      <c r="E15" s="346">
        <f t="shared" si="0"/>
        <v>6692.9824561403511</v>
      </c>
      <c r="F15" s="350">
        <v>11133</v>
      </c>
      <c r="G15" s="346">
        <f t="shared" si="0"/>
        <v>4882.8947368421059</v>
      </c>
      <c r="H15" s="350"/>
      <c r="I15" s="346" t="str">
        <f t="shared" si="1"/>
        <v/>
      </c>
      <c r="J15" s="350"/>
      <c r="K15" s="346" t="str">
        <f t="shared" si="2"/>
        <v/>
      </c>
      <c r="L15" s="350"/>
      <c r="M15" s="346" t="str">
        <f t="shared" si="3"/>
        <v/>
      </c>
      <c r="N15" s="350"/>
      <c r="O15" s="346" t="str">
        <f t="shared" si="4"/>
        <v/>
      </c>
      <c r="P15" s="350">
        <v>1528</v>
      </c>
      <c r="Q15" s="346">
        <f t="shared" si="5"/>
        <v>670.17543859649129</v>
      </c>
      <c r="R15" s="350">
        <v>109</v>
      </c>
      <c r="S15" s="346">
        <f t="shared" si="6"/>
        <v>47.807017543859651</v>
      </c>
      <c r="T15" s="350"/>
      <c r="U15" s="346" t="str">
        <f t="shared" si="7"/>
        <v/>
      </c>
      <c r="V15" s="350"/>
      <c r="W15" s="346" t="str">
        <f t="shared" si="8"/>
        <v/>
      </c>
      <c r="X15" s="350"/>
      <c r="Y15" s="346" t="str">
        <f t="shared" si="9"/>
        <v/>
      </c>
      <c r="Z15" s="350"/>
      <c r="AA15" s="346" t="str">
        <f t="shared" si="10"/>
        <v/>
      </c>
      <c r="AB15" s="350"/>
      <c r="AC15" s="346" t="str">
        <f t="shared" si="11"/>
        <v/>
      </c>
      <c r="AD15" s="350"/>
      <c r="AE15" s="346" t="str">
        <f t="shared" si="12"/>
        <v/>
      </c>
      <c r="AF15" s="350"/>
      <c r="AG15" s="346" t="str">
        <f t="shared" si="13"/>
        <v/>
      </c>
      <c r="AH15" s="350"/>
      <c r="AI15" s="346" t="str">
        <f t="shared" si="14"/>
        <v/>
      </c>
      <c r="AJ15" s="350">
        <v>475</v>
      </c>
      <c r="AK15" s="346">
        <f t="shared" si="15"/>
        <v>208.33333333333334</v>
      </c>
      <c r="AL15" s="350"/>
      <c r="AM15" s="346" t="str">
        <f t="shared" si="16"/>
        <v/>
      </c>
      <c r="AN15" s="350">
        <v>4190</v>
      </c>
      <c r="AO15" s="346">
        <f t="shared" si="17"/>
        <v>1837.7192982456143</v>
      </c>
      <c r="AP15" s="350">
        <v>17435</v>
      </c>
      <c r="AQ15" s="346">
        <f t="shared" si="18"/>
        <v>7646.9298245614045</v>
      </c>
      <c r="AR15" s="350">
        <v>9877</v>
      </c>
      <c r="AS15" s="351">
        <v>0.17</v>
      </c>
      <c r="AT15" s="329">
        <v>58099.999999999993</v>
      </c>
    </row>
    <row r="16" spans="1:46" customFormat="1" x14ac:dyDescent="0.3">
      <c r="A16" s="349"/>
      <c r="B16">
        <v>4.3600000000000003</v>
      </c>
      <c r="D16" s="350">
        <v>23921</v>
      </c>
      <c r="E16" s="346">
        <f t="shared" si="0"/>
        <v>5486.4678899082564</v>
      </c>
      <c r="F16" s="350">
        <v>14684</v>
      </c>
      <c r="G16" s="346">
        <f t="shared" si="0"/>
        <v>3367.8899082568805</v>
      </c>
      <c r="H16" s="350"/>
      <c r="I16" s="346" t="str">
        <f t="shared" si="1"/>
        <v/>
      </c>
      <c r="J16" s="350"/>
      <c r="K16" s="346" t="str">
        <f t="shared" si="2"/>
        <v/>
      </c>
      <c r="L16" s="350"/>
      <c r="M16" s="346" t="str">
        <f t="shared" si="3"/>
        <v/>
      </c>
      <c r="N16" s="350"/>
      <c r="O16" s="346" t="str">
        <f t="shared" si="4"/>
        <v/>
      </c>
      <c r="P16" s="350">
        <v>7939</v>
      </c>
      <c r="Q16" s="346">
        <f t="shared" si="5"/>
        <v>1820.8715596330273</v>
      </c>
      <c r="R16" s="350">
        <v>104</v>
      </c>
      <c r="S16" s="346">
        <f t="shared" si="6"/>
        <v>23.853211009174309</v>
      </c>
      <c r="T16" s="350"/>
      <c r="U16" s="346" t="str">
        <f t="shared" si="7"/>
        <v/>
      </c>
      <c r="V16" s="350"/>
      <c r="W16" s="346" t="str">
        <f t="shared" si="8"/>
        <v/>
      </c>
      <c r="X16" s="350"/>
      <c r="Y16" s="346" t="str">
        <f t="shared" si="9"/>
        <v/>
      </c>
      <c r="Z16" s="350"/>
      <c r="AA16" s="346" t="str">
        <f t="shared" si="10"/>
        <v/>
      </c>
      <c r="AB16" s="350"/>
      <c r="AC16" s="346" t="str">
        <f t="shared" si="11"/>
        <v/>
      </c>
      <c r="AD16" s="350"/>
      <c r="AE16" s="346" t="str">
        <f t="shared" si="12"/>
        <v/>
      </c>
      <c r="AF16" s="350"/>
      <c r="AG16" s="346" t="str">
        <f t="shared" si="13"/>
        <v/>
      </c>
      <c r="AH16" s="350"/>
      <c r="AI16" s="346" t="str">
        <f t="shared" si="14"/>
        <v/>
      </c>
      <c r="AJ16" s="350">
        <v>1646</v>
      </c>
      <c r="AK16" s="346">
        <f t="shared" si="15"/>
        <v>377.52293577981646</v>
      </c>
      <c r="AL16" s="350"/>
      <c r="AM16" s="346" t="str">
        <f t="shared" si="16"/>
        <v/>
      </c>
      <c r="AN16" s="350">
        <v>5924</v>
      </c>
      <c r="AO16" s="346">
        <f t="shared" si="17"/>
        <v>1358.715596330275</v>
      </c>
      <c r="AP16" s="350">
        <v>30297</v>
      </c>
      <c r="AQ16" s="346">
        <f t="shared" si="18"/>
        <v>6948.8532110091737</v>
      </c>
      <c r="AR16" s="350">
        <v>29591</v>
      </c>
      <c r="AS16" s="351">
        <v>0.54</v>
      </c>
      <c r="AT16" s="329">
        <v>54798.148148148146</v>
      </c>
    </row>
    <row r="17" spans="1:46" customFormat="1" x14ac:dyDescent="0.3">
      <c r="A17" s="349"/>
      <c r="B17">
        <v>2.69</v>
      </c>
      <c r="D17" s="350">
        <v>22870</v>
      </c>
      <c r="E17" s="346">
        <f t="shared" si="0"/>
        <v>8501.8587360594793</v>
      </c>
      <c r="F17" s="350">
        <v>8863</v>
      </c>
      <c r="G17" s="346">
        <f t="shared" si="0"/>
        <v>3294.7955390334573</v>
      </c>
      <c r="H17" s="350"/>
      <c r="I17" s="346" t="str">
        <f t="shared" si="1"/>
        <v/>
      </c>
      <c r="J17" s="350"/>
      <c r="K17" s="346" t="str">
        <f t="shared" si="2"/>
        <v/>
      </c>
      <c r="L17" s="350"/>
      <c r="M17" s="346" t="str">
        <f t="shared" si="3"/>
        <v/>
      </c>
      <c r="N17" s="350"/>
      <c r="O17" s="346" t="str">
        <f t="shared" si="4"/>
        <v/>
      </c>
      <c r="P17" s="350">
        <v>1906</v>
      </c>
      <c r="Q17" s="346">
        <f t="shared" si="5"/>
        <v>708.55018587360598</v>
      </c>
      <c r="R17" s="350">
        <v>50</v>
      </c>
      <c r="S17" s="346">
        <f t="shared" si="6"/>
        <v>18.587360594795541</v>
      </c>
      <c r="T17" s="350"/>
      <c r="U17" s="346" t="str">
        <f t="shared" si="7"/>
        <v/>
      </c>
      <c r="V17" s="350"/>
      <c r="W17" s="346" t="str">
        <f t="shared" si="8"/>
        <v/>
      </c>
      <c r="X17" s="350"/>
      <c r="Y17" s="346" t="str">
        <f t="shared" si="9"/>
        <v/>
      </c>
      <c r="Z17" s="350"/>
      <c r="AA17" s="346" t="str">
        <f t="shared" si="10"/>
        <v/>
      </c>
      <c r="AB17" s="350"/>
      <c r="AC17" s="346" t="str">
        <f t="shared" si="11"/>
        <v/>
      </c>
      <c r="AD17" s="350"/>
      <c r="AE17" s="346" t="str">
        <f t="shared" si="12"/>
        <v/>
      </c>
      <c r="AF17" s="350"/>
      <c r="AG17" s="346" t="str">
        <f t="shared" si="13"/>
        <v/>
      </c>
      <c r="AH17" s="350"/>
      <c r="AI17" s="346" t="str">
        <f t="shared" si="14"/>
        <v/>
      </c>
      <c r="AJ17" s="350">
        <v>2163</v>
      </c>
      <c r="AK17" s="346">
        <f t="shared" si="15"/>
        <v>804.08921933085503</v>
      </c>
      <c r="AL17" s="350"/>
      <c r="AM17" s="346" t="str">
        <f t="shared" si="16"/>
        <v/>
      </c>
      <c r="AN17" s="350">
        <v>3143</v>
      </c>
      <c r="AO17" s="346">
        <f t="shared" si="17"/>
        <v>1168.4014869888476</v>
      </c>
      <c r="AP17" s="350">
        <v>16125</v>
      </c>
      <c r="AQ17" s="346">
        <f t="shared" si="18"/>
        <v>5994.4237918215613</v>
      </c>
      <c r="AR17" s="350">
        <v>5494</v>
      </c>
      <c r="AS17" s="351">
        <v>0.1</v>
      </c>
      <c r="AT17" s="329">
        <v>54940</v>
      </c>
    </row>
    <row r="18" spans="1:46" customFormat="1" x14ac:dyDescent="0.3">
      <c r="A18" s="334"/>
      <c r="B18" s="344">
        <v>2.44</v>
      </c>
      <c r="D18" s="345">
        <v>53671</v>
      </c>
      <c r="E18" s="346">
        <f t="shared" si="0"/>
        <v>21996.311475409835</v>
      </c>
      <c r="F18" s="345">
        <v>17782</v>
      </c>
      <c r="G18" s="346">
        <f t="shared" si="0"/>
        <v>7287.7049180327867</v>
      </c>
      <c r="H18" s="345"/>
      <c r="I18" s="346" t="str">
        <f t="shared" si="1"/>
        <v/>
      </c>
      <c r="J18" s="345"/>
      <c r="K18" s="346" t="str">
        <f t="shared" si="2"/>
        <v/>
      </c>
      <c r="L18" s="345"/>
      <c r="M18" s="346" t="str">
        <f t="shared" si="3"/>
        <v/>
      </c>
      <c r="N18" s="345">
        <v>210</v>
      </c>
      <c r="O18" s="346">
        <f t="shared" si="4"/>
        <v>86.06557377049181</v>
      </c>
      <c r="P18" s="345">
        <v>10671</v>
      </c>
      <c r="Q18" s="346">
        <f t="shared" si="5"/>
        <v>4373.3606557377052</v>
      </c>
      <c r="R18" s="345">
        <v>325</v>
      </c>
      <c r="S18" s="346">
        <f t="shared" si="6"/>
        <v>133.19672131147541</v>
      </c>
      <c r="T18" s="345"/>
      <c r="U18" s="346" t="str">
        <f t="shared" si="7"/>
        <v/>
      </c>
      <c r="V18" s="345">
        <v>150</v>
      </c>
      <c r="W18" s="346">
        <f t="shared" si="8"/>
        <v>61.475409836065573</v>
      </c>
      <c r="X18" s="345"/>
      <c r="Y18" s="346" t="str">
        <f t="shared" si="9"/>
        <v/>
      </c>
      <c r="Z18" s="345"/>
      <c r="AA18" s="346" t="str">
        <f t="shared" si="10"/>
        <v/>
      </c>
      <c r="AB18" s="345">
        <v>378</v>
      </c>
      <c r="AC18" s="346">
        <f t="shared" si="11"/>
        <v>154.91803278688525</v>
      </c>
      <c r="AD18" s="345"/>
      <c r="AE18" s="346" t="str">
        <f t="shared" si="12"/>
        <v/>
      </c>
      <c r="AF18" s="345"/>
      <c r="AG18" s="346" t="str">
        <f t="shared" si="13"/>
        <v/>
      </c>
      <c r="AH18" s="345"/>
      <c r="AI18" s="346" t="str">
        <f t="shared" si="14"/>
        <v/>
      </c>
      <c r="AJ18" s="345"/>
      <c r="AK18" s="346" t="str">
        <f t="shared" si="15"/>
        <v/>
      </c>
      <c r="AL18" s="345"/>
      <c r="AM18" s="346" t="str">
        <f t="shared" si="16"/>
        <v/>
      </c>
      <c r="AN18" s="345"/>
      <c r="AO18" s="346" t="str">
        <f t="shared" si="17"/>
        <v/>
      </c>
      <c r="AP18" s="345">
        <v>29516</v>
      </c>
      <c r="AQ18" s="346">
        <f t="shared" si="18"/>
        <v>12096.72131147541</v>
      </c>
      <c r="AR18" s="345">
        <v>19795</v>
      </c>
      <c r="AS18" s="348">
        <v>0.28000000000000003</v>
      </c>
      <c r="AT18" s="329">
        <v>70696.428571428565</v>
      </c>
    </row>
    <row r="19" spans="1:46" customFormat="1" x14ac:dyDescent="0.3">
      <c r="E19" s="346" t="str">
        <f t="shared" si="0"/>
        <v/>
      </c>
      <c r="G19" s="346" t="str">
        <f t="shared" si="0"/>
        <v/>
      </c>
      <c r="I19" s="346" t="str">
        <f t="shared" si="1"/>
        <v/>
      </c>
      <c r="K19" s="346" t="str">
        <f t="shared" si="2"/>
        <v/>
      </c>
      <c r="M19" s="346" t="str">
        <f t="shared" si="3"/>
        <v/>
      </c>
      <c r="O19" s="346" t="str">
        <f t="shared" si="4"/>
        <v/>
      </c>
      <c r="Q19" s="346" t="str">
        <f t="shared" si="5"/>
        <v/>
      </c>
      <c r="S19" s="346" t="str">
        <f t="shared" si="6"/>
        <v/>
      </c>
      <c r="U19" s="346" t="str">
        <f t="shared" si="7"/>
        <v/>
      </c>
      <c r="W19" s="346" t="str">
        <f t="shared" si="8"/>
        <v/>
      </c>
      <c r="Y19" s="346" t="str">
        <f t="shared" si="9"/>
        <v/>
      </c>
      <c r="AA19" s="346" t="str">
        <f t="shared" si="10"/>
        <v/>
      </c>
      <c r="AC19" s="346" t="str">
        <f t="shared" si="11"/>
        <v/>
      </c>
      <c r="AE19" s="346" t="str">
        <f t="shared" si="12"/>
        <v/>
      </c>
      <c r="AG19" s="346" t="str">
        <f t="shared" si="13"/>
        <v/>
      </c>
      <c r="AI19" s="346" t="str">
        <f t="shared" si="14"/>
        <v/>
      </c>
      <c r="AK19" s="346" t="str">
        <f t="shared" si="15"/>
        <v/>
      </c>
      <c r="AM19" s="346" t="str">
        <f t="shared" si="16"/>
        <v/>
      </c>
      <c r="AO19" s="346" t="str">
        <f t="shared" si="17"/>
        <v/>
      </c>
      <c r="AQ19" s="346" t="str">
        <f t="shared" si="18"/>
        <v/>
      </c>
      <c r="AT19" s="329" t="s">
        <v>299</v>
      </c>
    </row>
    <row r="20" spans="1:46" customFormat="1" x14ac:dyDescent="0.3">
      <c r="B20">
        <f>SUM(B12:B19)</f>
        <v>22.740000000000002</v>
      </c>
      <c r="E20" s="346" t="str">
        <f t="shared" si="0"/>
        <v/>
      </c>
      <c r="G20" s="346" t="str">
        <f t="shared" si="0"/>
        <v/>
      </c>
      <c r="I20" s="346" t="str">
        <f t="shared" si="1"/>
        <v/>
      </c>
      <c r="K20" s="346" t="str">
        <f t="shared" si="2"/>
        <v/>
      </c>
      <c r="M20" s="346" t="str">
        <f t="shared" si="3"/>
        <v/>
      </c>
      <c r="O20" s="346" t="str">
        <f t="shared" si="4"/>
        <v/>
      </c>
      <c r="Q20" s="346" t="str">
        <f t="shared" si="5"/>
        <v/>
      </c>
      <c r="S20" s="346" t="str">
        <f t="shared" si="6"/>
        <v/>
      </c>
      <c r="U20" s="346" t="str">
        <f t="shared" si="7"/>
        <v/>
      </c>
      <c r="W20" s="346" t="str">
        <f t="shared" si="8"/>
        <v/>
      </c>
      <c r="Y20" s="346" t="str">
        <f t="shared" si="9"/>
        <v/>
      </c>
      <c r="AA20" s="346" t="str">
        <f t="shared" si="10"/>
        <v/>
      </c>
      <c r="AC20" s="346" t="str">
        <f t="shared" si="11"/>
        <v/>
      </c>
      <c r="AE20" s="346" t="str">
        <f t="shared" si="12"/>
        <v/>
      </c>
      <c r="AG20" s="346" t="str">
        <f t="shared" si="13"/>
        <v/>
      </c>
      <c r="AI20" s="346" t="str">
        <f t="shared" si="14"/>
        <v/>
      </c>
      <c r="AK20" s="346" t="str">
        <f t="shared" si="15"/>
        <v/>
      </c>
      <c r="AM20" s="346" t="str">
        <f t="shared" si="16"/>
        <v/>
      </c>
      <c r="AO20" s="346" t="str">
        <f t="shared" si="17"/>
        <v/>
      </c>
      <c r="AQ20" s="346" t="str">
        <f t="shared" si="18"/>
        <v/>
      </c>
      <c r="AT20" s="329" t="s">
        <v>299</v>
      </c>
    </row>
    <row r="21" spans="1:46" customFormat="1" x14ac:dyDescent="0.3">
      <c r="E21" s="346" t="str">
        <f t="shared" si="0"/>
        <v/>
      </c>
      <c r="G21" s="346" t="str">
        <f t="shared" si="0"/>
        <v/>
      </c>
      <c r="I21" s="346" t="str">
        <f t="shared" si="1"/>
        <v/>
      </c>
      <c r="K21" s="346" t="str">
        <f t="shared" si="2"/>
        <v/>
      </c>
      <c r="M21" s="346" t="str">
        <f t="shared" si="3"/>
        <v/>
      </c>
      <c r="O21" s="346" t="str">
        <f t="shared" si="4"/>
        <v/>
      </c>
      <c r="Q21" s="346" t="str">
        <f t="shared" si="5"/>
        <v/>
      </c>
      <c r="S21" s="346" t="str">
        <f t="shared" si="6"/>
        <v/>
      </c>
      <c r="U21" s="346" t="str">
        <f t="shared" si="7"/>
        <v/>
      </c>
      <c r="W21" s="346" t="str">
        <f t="shared" si="8"/>
        <v/>
      </c>
      <c r="Y21" s="346" t="str">
        <f t="shared" si="9"/>
        <v/>
      </c>
      <c r="AA21" s="346" t="str">
        <f t="shared" si="10"/>
        <v/>
      </c>
      <c r="AC21" s="346" t="str">
        <f t="shared" si="11"/>
        <v/>
      </c>
      <c r="AE21" s="346" t="str">
        <f t="shared" si="12"/>
        <v/>
      </c>
      <c r="AG21" s="346" t="str">
        <f t="shared" si="13"/>
        <v/>
      </c>
      <c r="AI21" s="346" t="str">
        <f t="shared" si="14"/>
        <v/>
      </c>
      <c r="AK21" s="346" t="str">
        <f t="shared" si="15"/>
        <v/>
      </c>
      <c r="AM21" s="346" t="str">
        <f t="shared" si="16"/>
        <v/>
      </c>
      <c r="AO21" s="346" t="str">
        <f t="shared" si="17"/>
        <v/>
      </c>
      <c r="AQ21" s="346" t="str">
        <f t="shared" si="18"/>
        <v/>
      </c>
      <c r="AT21" s="329" t="s">
        <v>299</v>
      </c>
    </row>
    <row r="22" spans="1:46" customFormat="1" x14ac:dyDescent="0.3">
      <c r="B22">
        <f>SUM(B13:B17)</f>
        <v>16.290000000000003</v>
      </c>
      <c r="D22" s="322">
        <f>SUM(D13:D17)</f>
        <v>206372</v>
      </c>
      <c r="E22" s="352">
        <f>D22/B22</f>
        <v>12668.631062001226</v>
      </c>
      <c r="G22" s="346" t="str">
        <f t="shared" si="0"/>
        <v/>
      </c>
      <c r="I22" s="346" t="str">
        <f t="shared" si="1"/>
        <v/>
      </c>
      <c r="K22" s="346" t="str">
        <f t="shared" si="2"/>
        <v/>
      </c>
      <c r="M22" s="346" t="str">
        <f t="shared" si="3"/>
        <v/>
      </c>
      <c r="O22" s="346" t="str">
        <f t="shared" si="4"/>
        <v/>
      </c>
      <c r="Q22" s="346" t="str">
        <f t="shared" si="5"/>
        <v/>
      </c>
      <c r="S22" s="346" t="str">
        <f t="shared" si="6"/>
        <v/>
      </c>
      <c r="U22" s="346" t="str">
        <f t="shared" si="7"/>
        <v/>
      </c>
      <c r="W22" s="346" t="str">
        <f t="shared" si="8"/>
        <v/>
      </c>
      <c r="Y22" s="346" t="str">
        <f t="shared" si="9"/>
        <v/>
      </c>
      <c r="AA22" s="346" t="str">
        <f t="shared" si="10"/>
        <v/>
      </c>
      <c r="AC22" s="346" t="str">
        <f t="shared" si="11"/>
        <v/>
      </c>
      <c r="AE22" s="346" t="str">
        <f t="shared" si="12"/>
        <v/>
      </c>
      <c r="AG22" s="346" t="str">
        <f t="shared" si="13"/>
        <v/>
      </c>
      <c r="AI22" s="346" t="str">
        <f t="shared" si="14"/>
        <v/>
      </c>
      <c r="AK22" s="346" t="str">
        <f t="shared" si="15"/>
        <v/>
      </c>
      <c r="AM22" s="346" t="str">
        <f t="shared" si="16"/>
        <v/>
      </c>
      <c r="AO22" s="346" t="str">
        <f t="shared" si="17"/>
        <v/>
      </c>
      <c r="AQ22" s="346" t="str">
        <f t="shared" si="18"/>
        <v/>
      </c>
      <c r="AT22" s="329" t="s">
        <v>299</v>
      </c>
    </row>
    <row r="23" spans="1:46" customFormat="1" x14ac:dyDescent="0.3">
      <c r="B23">
        <f>B18+B12</f>
        <v>6.4499999999999993</v>
      </c>
      <c r="D23" s="322">
        <f>D12+D18</f>
        <v>67852</v>
      </c>
      <c r="E23" s="352">
        <f>D23/B23</f>
        <v>10519.689922480622</v>
      </c>
      <c r="G23" s="346" t="str">
        <f t="shared" si="0"/>
        <v/>
      </c>
      <c r="I23" s="346" t="str">
        <f t="shared" si="1"/>
        <v/>
      </c>
      <c r="K23" s="346" t="str">
        <f t="shared" si="2"/>
        <v/>
      </c>
      <c r="M23" s="346" t="str">
        <f t="shared" si="3"/>
        <v/>
      </c>
      <c r="O23" s="346" t="str">
        <f t="shared" si="4"/>
        <v/>
      </c>
      <c r="Q23" s="346" t="str">
        <f t="shared" si="5"/>
        <v/>
      </c>
      <c r="S23" s="346" t="str">
        <f t="shared" si="6"/>
        <v/>
      </c>
      <c r="U23" s="346" t="str">
        <f t="shared" si="7"/>
        <v/>
      </c>
      <c r="W23" s="346" t="str">
        <f t="shared" si="8"/>
        <v/>
      </c>
      <c r="Y23" s="346" t="str">
        <f t="shared" si="9"/>
        <v/>
      </c>
      <c r="AA23" s="346" t="str">
        <f t="shared" si="10"/>
        <v/>
      </c>
      <c r="AC23" s="346" t="str">
        <f t="shared" si="11"/>
        <v/>
      </c>
      <c r="AE23" s="346" t="str">
        <f t="shared" si="12"/>
        <v/>
      </c>
      <c r="AG23" s="346" t="str">
        <f t="shared" si="13"/>
        <v/>
      </c>
      <c r="AI23" s="346" t="str">
        <f t="shared" si="14"/>
        <v/>
      </c>
      <c r="AK23" s="346" t="str">
        <f t="shared" si="15"/>
        <v/>
      </c>
      <c r="AM23" s="346" t="str">
        <f t="shared" si="16"/>
        <v/>
      </c>
      <c r="AO23" s="346" t="str">
        <f t="shared" si="17"/>
        <v/>
      </c>
      <c r="AQ23" s="346" t="str">
        <f t="shared" si="18"/>
        <v/>
      </c>
      <c r="AT23" s="329" t="s">
        <v>299</v>
      </c>
    </row>
    <row r="24" spans="1:46" customFormat="1" x14ac:dyDescent="0.3">
      <c r="E24" s="346" t="str">
        <f t="shared" si="0"/>
        <v/>
      </c>
      <c r="G24" s="346" t="str">
        <f t="shared" si="0"/>
        <v/>
      </c>
      <c r="I24" s="346" t="str">
        <f t="shared" si="1"/>
        <v/>
      </c>
      <c r="K24" s="346" t="str">
        <f t="shared" si="2"/>
        <v/>
      </c>
      <c r="M24" s="346" t="str">
        <f t="shared" si="3"/>
        <v/>
      </c>
      <c r="O24" s="346" t="str">
        <f t="shared" si="4"/>
        <v/>
      </c>
      <c r="Q24" s="346" t="str">
        <f t="shared" si="5"/>
        <v/>
      </c>
      <c r="S24" s="346" t="str">
        <f t="shared" si="6"/>
        <v/>
      </c>
      <c r="U24" s="346" t="str">
        <f t="shared" si="7"/>
        <v/>
      </c>
      <c r="W24" s="346" t="str">
        <f t="shared" si="8"/>
        <v/>
      </c>
      <c r="Y24" s="346" t="str">
        <f t="shared" si="9"/>
        <v/>
      </c>
      <c r="AA24" s="346" t="str">
        <f t="shared" si="10"/>
        <v/>
      </c>
      <c r="AC24" s="346" t="str">
        <f t="shared" si="11"/>
        <v/>
      </c>
      <c r="AE24" s="346" t="str">
        <f t="shared" si="12"/>
        <v/>
      </c>
      <c r="AG24" s="346" t="str">
        <f t="shared" si="13"/>
        <v/>
      </c>
      <c r="AI24" s="346" t="str">
        <f t="shared" si="14"/>
        <v/>
      </c>
      <c r="AK24" s="346" t="str">
        <f t="shared" si="15"/>
        <v/>
      </c>
      <c r="AM24" s="346" t="str">
        <f t="shared" si="16"/>
        <v/>
      </c>
      <c r="AO24" s="346" t="str">
        <f t="shared" si="17"/>
        <v/>
      </c>
      <c r="AQ24" s="346" t="str">
        <f t="shared" si="18"/>
        <v/>
      </c>
      <c r="AT24" s="329" t="s">
        <v>299</v>
      </c>
    </row>
    <row r="25" spans="1:46" customFormat="1" x14ac:dyDescent="0.3">
      <c r="E25" s="346" t="str">
        <f t="shared" si="0"/>
        <v/>
      </c>
      <c r="G25" s="346" t="str">
        <f t="shared" si="0"/>
        <v/>
      </c>
      <c r="I25" s="346" t="str">
        <f t="shared" si="1"/>
        <v/>
      </c>
      <c r="K25" s="346" t="str">
        <f t="shared" si="2"/>
        <v/>
      </c>
      <c r="M25" s="346" t="str">
        <f t="shared" si="3"/>
        <v/>
      </c>
      <c r="O25" s="346" t="str">
        <f t="shared" si="4"/>
        <v/>
      </c>
      <c r="Q25" s="346" t="str">
        <f t="shared" si="5"/>
        <v/>
      </c>
      <c r="S25" s="346" t="str">
        <f t="shared" si="6"/>
        <v/>
      </c>
      <c r="U25" s="346" t="str">
        <f t="shared" si="7"/>
        <v/>
      </c>
      <c r="W25" s="346" t="str">
        <f t="shared" si="8"/>
        <v/>
      </c>
      <c r="Y25" s="346" t="str">
        <f t="shared" si="9"/>
        <v/>
      </c>
      <c r="AA25" s="346" t="str">
        <f t="shared" si="10"/>
        <v/>
      </c>
      <c r="AC25" s="346" t="str">
        <f t="shared" si="11"/>
        <v/>
      </c>
      <c r="AE25" s="346" t="str">
        <f t="shared" si="12"/>
        <v/>
      </c>
      <c r="AG25" s="346" t="str">
        <f t="shared" si="13"/>
        <v/>
      </c>
      <c r="AI25" s="346" t="str">
        <f t="shared" si="14"/>
        <v/>
      </c>
      <c r="AK25" s="346" t="str">
        <f t="shared" si="15"/>
        <v/>
      </c>
      <c r="AM25" s="346" t="str">
        <f t="shared" si="16"/>
        <v/>
      </c>
      <c r="AO25" s="346" t="str">
        <f t="shared" si="17"/>
        <v/>
      </c>
      <c r="AQ25" s="346" t="str">
        <f t="shared" si="18"/>
        <v/>
      </c>
      <c r="AT25" s="329" t="s">
        <v>299</v>
      </c>
    </row>
    <row r="26" spans="1:46" customFormat="1" x14ac:dyDescent="0.3">
      <c r="E26" s="346" t="str">
        <f t="shared" si="0"/>
        <v/>
      </c>
      <c r="G26" s="346" t="str">
        <f t="shared" si="0"/>
        <v/>
      </c>
      <c r="I26" s="346" t="str">
        <f t="shared" si="1"/>
        <v/>
      </c>
      <c r="K26" s="346" t="str">
        <f t="shared" si="2"/>
        <v/>
      </c>
      <c r="M26" s="346" t="str">
        <f t="shared" si="3"/>
        <v/>
      </c>
      <c r="O26" s="346" t="str">
        <f t="shared" si="4"/>
        <v/>
      </c>
      <c r="Q26" s="346" t="str">
        <f t="shared" si="5"/>
        <v/>
      </c>
      <c r="S26" s="346" t="str">
        <f t="shared" si="6"/>
        <v/>
      </c>
      <c r="U26" s="346" t="str">
        <f t="shared" si="7"/>
        <v/>
      </c>
      <c r="W26" s="346" t="str">
        <f t="shared" si="8"/>
        <v/>
      </c>
      <c r="Y26" s="346" t="str">
        <f t="shared" si="9"/>
        <v/>
      </c>
      <c r="AA26" s="346" t="str">
        <f t="shared" si="10"/>
        <v/>
      </c>
      <c r="AC26" s="346" t="str">
        <f t="shared" si="11"/>
        <v/>
      </c>
      <c r="AE26" s="346" t="str">
        <f t="shared" si="12"/>
        <v/>
      </c>
      <c r="AG26" s="346" t="str">
        <f t="shared" si="13"/>
        <v/>
      </c>
      <c r="AI26" s="346" t="str">
        <f t="shared" si="14"/>
        <v/>
      </c>
      <c r="AK26" s="346" t="str">
        <f t="shared" si="15"/>
        <v/>
      </c>
      <c r="AM26" s="346" t="str">
        <f t="shared" si="16"/>
        <v/>
      </c>
      <c r="AO26" s="346" t="str">
        <f t="shared" si="17"/>
        <v/>
      </c>
      <c r="AQ26" s="346" t="str">
        <f t="shared" si="18"/>
        <v/>
      </c>
      <c r="AT26" s="329" t="s">
        <v>299</v>
      </c>
    </row>
    <row r="27" spans="1:46" customFormat="1" x14ac:dyDescent="0.3">
      <c r="E27" s="346" t="str">
        <f t="shared" si="0"/>
        <v/>
      </c>
      <c r="G27" s="346" t="str">
        <f t="shared" si="0"/>
        <v/>
      </c>
      <c r="I27" s="346" t="str">
        <f t="shared" si="1"/>
        <v/>
      </c>
      <c r="K27" s="346" t="str">
        <f t="shared" si="2"/>
        <v/>
      </c>
      <c r="M27" s="346" t="str">
        <f t="shared" si="3"/>
        <v/>
      </c>
      <c r="O27" s="346" t="str">
        <f t="shared" si="4"/>
        <v/>
      </c>
      <c r="Q27" s="346" t="str">
        <f t="shared" si="5"/>
        <v/>
      </c>
      <c r="S27" s="346" t="str">
        <f t="shared" si="6"/>
        <v/>
      </c>
      <c r="U27" s="346" t="str">
        <f t="shared" si="7"/>
        <v/>
      </c>
      <c r="W27" s="346" t="str">
        <f t="shared" si="8"/>
        <v/>
      </c>
      <c r="Y27" s="346" t="str">
        <f t="shared" si="9"/>
        <v/>
      </c>
      <c r="AA27" s="346" t="str">
        <f t="shared" si="10"/>
        <v/>
      </c>
      <c r="AC27" s="346" t="str">
        <f t="shared" si="11"/>
        <v/>
      </c>
      <c r="AE27" s="346" t="str">
        <f t="shared" si="12"/>
        <v/>
      </c>
      <c r="AG27" s="346" t="str">
        <f t="shared" si="13"/>
        <v/>
      </c>
      <c r="AI27" s="346" t="str">
        <f t="shared" si="14"/>
        <v/>
      </c>
      <c r="AK27" s="346" t="str">
        <f t="shared" si="15"/>
        <v/>
      </c>
      <c r="AM27" s="346" t="str">
        <f t="shared" si="16"/>
        <v/>
      </c>
      <c r="AO27" s="346" t="str">
        <f t="shared" si="17"/>
        <v/>
      </c>
      <c r="AQ27" s="346" t="str">
        <f t="shared" si="18"/>
        <v/>
      </c>
      <c r="AT27" s="329" t="s">
        <v>299</v>
      </c>
    </row>
    <row r="28" spans="1:46" customFormat="1" x14ac:dyDescent="0.3">
      <c r="E28" s="346" t="str">
        <f t="shared" si="0"/>
        <v/>
      </c>
      <c r="G28" s="346" t="str">
        <f t="shared" si="0"/>
        <v/>
      </c>
      <c r="I28" s="346" t="str">
        <f t="shared" si="1"/>
        <v/>
      </c>
      <c r="K28" s="346" t="str">
        <f t="shared" si="2"/>
        <v/>
      </c>
      <c r="M28" s="346" t="str">
        <f t="shared" si="3"/>
        <v/>
      </c>
      <c r="O28" s="346" t="str">
        <f t="shared" si="4"/>
        <v/>
      </c>
      <c r="Q28" s="346" t="str">
        <f t="shared" si="5"/>
        <v/>
      </c>
      <c r="S28" s="346" t="str">
        <f t="shared" si="6"/>
        <v/>
      </c>
      <c r="U28" s="346" t="str">
        <f t="shared" si="7"/>
        <v/>
      </c>
      <c r="W28" s="346" t="str">
        <f t="shared" si="8"/>
        <v/>
      </c>
      <c r="Y28" s="346" t="str">
        <f t="shared" si="9"/>
        <v/>
      </c>
      <c r="AA28" s="346" t="str">
        <f t="shared" si="10"/>
        <v/>
      </c>
      <c r="AC28" s="346" t="str">
        <f t="shared" si="11"/>
        <v/>
      </c>
      <c r="AE28" s="346" t="str">
        <f t="shared" si="12"/>
        <v/>
      </c>
      <c r="AG28" s="346" t="str">
        <f t="shared" si="13"/>
        <v/>
      </c>
      <c r="AI28" s="346" t="str">
        <f t="shared" si="14"/>
        <v/>
      </c>
      <c r="AK28" s="346" t="str">
        <f t="shared" si="15"/>
        <v/>
      </c>
      <c r="AM28" s="346" t="str">
        <f t="shared" si="16"/>
        <v/>
      </c>
      <c r="AO28" s="346" t="str">
        <f t="shared" si="17"/>
        <v/>
      </c>
      <c r="AQ28" s="346" t="str">
        <f t="shared" si="18"/>
        <v/>
      </c>
      <c r="AT28" s="329" t="s">
        <v>299</v>
      </c>
    </row>
    <row r="29" spans="1:46" customFormat="1" x14ac:dyDescent="0.3">
      <c r="E29" s="346" t="str">
        <f t="shared" si="0"/>
        <v/>
      </c>
      <c r="G29" s="346" t="str">
        <f t="shared" si="0"/>
        <v/>
      </c>
      <c r="I29" s="346" t="str">
        <f t="shared" si="1"/>
        <v/>
      </c>
      <c r="K29" s="346" t="str">
        <f t="shared" si="2"/>
        <v/>
      </c>
      <c r="M29" s="346" t="str">
        <f t="shared" si="3"/>
        <v/>
      </c>
      <c r="O29" s="346" t="str">
        <f t="shared" si="4"/>
        <v/>
      </c>
      <c r="Q29" s="346" t="str">
        <f t="shared" si="5"/>
        <v/>
      </c>
      <c r="S29" s="346" t="str">
        <f t="shared" si="6"/>
        <v/>
      </c>
      <c r="U29" s="346" t="str">
        <f t="shared" si="7"/>
        <v/>
      </c>
      <c r="W29" s="346" t="str">
        <f t="shared" si="8"/>
        <v/>
      </c>
      <c r="Y29" s="346" t="str">
        <f t="shared" si="9"/>
        <v/>
      </c>
      <c r="AA29" s="346" t="str">
        <f t="shared" si="10"/>
        <v/>
      </c>
      <c r="AC29" s="346" t="str">
        <f t="shared" si="11"/>
        <v/>
      </c>
      <c r="AE29" s="346" t="str">
        <f t="shared" si="12"/>
        <v/>
      </c>
      <c r="AG29" s="346" t="str">
        <f t="shared" si="13"/>
        <v/>
      </c>
      <c r="AI29" s="346" t="str">
        <f t="shared" si="14"/>
        <v/>
      </c>
      <c r="AK29" s="346" t="str">
        <f t="shared" si="15"/>
        <v/>
      </c>
      <c r="AM29" s="346" t="str">
        <f t="shared" si="16"/>
        <v/>
      </c>
      <c r="AO29" s="346" t="str">
        <f t="shared" si="17"/>
        <v/>
      </c>
      <c r="AQ29" s="346" t="str">
        <f t="shared" si="18"/>
        <v/>
      </c>
      <c r="AT29" s="329" t="s">
        <v>299</v>
      </c>
    </row>
    <row r="30" spans="1:46" customFormat="1" x14ac:dyDescent="0.3">
      <c r="E30" s="346" t="str">
        <f t="shared" si="0"/>
        <v/>
      </c>
      <c r="G30" s="346" t="str">
        <f t="shared" si="0"/>
        <v/>
      </c>
      <c r="I30" s="346" t="str">
        <f t="shared" si="1"/>
        <v/>
      </c>
      <c r="K30" s="346" t="str">
        <f t="shared" si="2"/>
        <v/>
      </c>
      <c r="M30" s="346" t="str">
        <f t="shared" si="3"/>
        <v/>
      </c>
      <c r="O30" s="346" t="str">
        <f t="shared" si="4"/>
        <v/>
      </c>
      <c r="Q30" s="346" t="str">
        <f t="shared" si="5"/>
        <v/>
      </c>
      <c r="S30" s="346" t="str">
        <f t="shared" si="6"/>
        <v/>
      </c>
      <c r="U30" s="346" t="str">
        <f t="shared" si="7"/>
        <v/>
      </c>
      <c r="W30" s="346" t="str">
        <f t="shared" si="8"/>
        <v/>
      </c>
      <c r="Y30" s="346" t="str">
        <f t="shared" si="9"/>
        <v/>
      </c>
      <c r="AA30" s="346" t="str">
        <f t="shared" si="10"/>
        <v/>
      </c>
      <c r="AC30" s="346" t="str">
        <f t="shared" si="11"/>
        <v/>
      </c>
      <c r="AE30" s="346" t="str">
        <f t="shared" si="12"/>
        <v/>
      </c>
      <c r="AG30" s="346" t="str">
        <f t="shared" si="13"/>
        <v/>
      </c>
      <c r="AI30" s="346" t="str">
        <f t="shared" si="14"/>
        <v/>
      </c>
      <c r="AK30" s="346" t="str">
        <f t="shared" si="15"/>
        <v/>
      </c>
      <c r="AM30" s="346" t="str">
        <f t="shared" si="16"/>
        <v/>
      </c>
      <c r="AO30" s="346" t="str">
        <f t="shared" si="17"/>
        <v/>
      </c>
      <c r="AQ30" s="346" t="str">
        <f t="shared" si="18"/>
        <v/>
      </c>
      <c r="AT30" s="329" t="s">
        <v>299</v>
      </c>
    </row>
    <row r="31" spans="1:46" customFormat="1" x14ac:dyDescent="0.3">
      <c r="E31" s="346" t="str">
        <f t="shared" si="0"/>
        <v/>
      </c>
      <c r="G31" s="346" t="str">
        <f t="shared" si="0"/>
        <v/>
      </c>
      <c r="I31" s="346" t="str">
        <f t="shared" si="1"/>
        <v/>
      </c>
      <c r="K31" s="346" t="str">
        <f t="shared" si="2"/>
        <v/>
      </c>
      <c r="M31" s="346" t="str">
        <f t="shared" si="3"/>
        <v/>
      </c>
      <c r="O31" s="346" t="str">
        <f t="shared" si="4"/>
        <v/>
      </c>
      <c r="Q31" s="346" t="str">
        <f t="shared" si="5"/>
        <v/>
      </c>
      <c r="S31" s="346" t="str">
        <f t="shared" si="6"/>
        <v/>
      </c>
      <c r="U31" s="346" t="str">
        <f t="shared" si="7"/>
        <v/>
      </c>
      <c r="W31" s="346" t="str">
        <f t="shared" si="8"/>
        <v/>
      </c>
      <c r="Y31" s="346" t="str">
        <f t="shared" si="9"/>
        <v/>
      </c>
      <c r="AA31" s="346" t="str">
        <f t="shared" si="10"/>
        <v/>
      </c>
      <c r="AC31" s="346" t="str">
        <f t="shared" si="11"/>
        <v/>
      </c>
      <c r="AE31" s="346" t="str">
        <f t="shared" si="12"/>
        <v/>
      </c>
      <c r="AG31" s="346" t="str">
        <f t="shared" si="13"/>
        <v/>
      </c>
      <c r="AI31" s="346" t="str">
        <f t="shared" si="14"/>
        <v/>
      </c>
      <c r="AK31" s="346" t="str">
        <f t="shared" si="15"/>
        <v/>
      </c>
      <c r="AM31" s="346" t="str">
        <f t="shared" si="16"/>
        <v/>
      </c>
      <c r="AO31" s="346" t="str">
        <f t="shared" si="17"/>
        <v/>
      </c>
      <c r="AQ31" s="346" t="str">
        <f t="shared" si="18"/>
        <v/>
      </c>
      <c r="AT31" s="329" t="s">
        <v>299</v>
      </c>
    </row>
    <row r="32" spans="1:46" customFormat="1" x14ac:dyDescent="0.3">
      <c r="E32" s="346" t="str">
        <f t="shared" si="0"/>
        <v/>
      </c>
      <c r="G32" s="346" t="str">
        <f t="shared" si="0"/>
        <v/>
      </c>
      <c r="I32" s="346" t="str">
        <f t="shared" si="1"/>
        <v/>
      </c>
      <c r="K32" s="346" t="str">
        <f t="shared" si="2"/>
        <v/>
      </c>
      <c r="M32" s="346" t="str">
        <f t="shared" si="3"/>
        <v/>
      </c>
      <c r="O32" s="346" t="str">
        <f t="shared" si="4"/>
        <v/>
      </c>
      <c r="Q32" s="346" t="str">
        <f t="shared" si="5"/>
        <v/>
      </c>
      <c r="S32" s="346" t="str">
        <f t="shared" si="6"/>
        <v/>
      </c>
      <c r="U32" s="346" t="str">
        <f t="shared" si="7"/>
        <v/>
      </c>
      <c r="W32" s="346" t="str">
        <f t="shared" si="8"/>
        <v/>
      </c>
      <c r="Y32" s="346" t="str">
        <f t="shared" si="9"/>
        <v/>
      </c>
      <c r="AA32" s="346" t="str">
        <f t="shared" si="10"/>
        <v/>
      </c>
      <c r="AC32" s="346" t="str">
        <f t="shared" si="11"/>
        <v/>
      </c>
      <c r="AE32" s="346" t="str">
        <f t="shared" si="12"/>
        <v/>
      </c>
      <c r="AG32" s="346" t="str">
        <f t="shared" si="13"/>
        <v/>
      </c>
      <c r="AI32" s="346" t="str">
        <f t="shared" si="14"/>
        <v/>
      </c>
      <c r="AK32" s="346" t="str">
        <f t="shared" si="15"/>
        <v/>
      </c>
      <c r="AM32" s="346" t="str">
        <f t="shared" si="16"/>
        <v/>
      </c>
      <c r="AO32" s="346" t="str">
        <f t="shared" si="17"/>
        <v/>
      </c>
      <c r="AQ32" s="346" t="str">
        <f t="shared" si="18"/>
        <v/>
      </c>
      <c r="AT32" s="329" t="s">
        <v>299</v>
      </c>
    </row>
    <row r="33" spans="5:46" customFormat="1" x14ac:dyDescent="0.3">
      <c r="E33" s="346" t="str">
        <f t="shared" si="0"/>
        <v/>
      </c>
      <c r="G33" s="346" t="str">
        <f t="shared" si="0"/>
        <v/>
      </c>
      <c r="I33" s="346" t="str">
        <f t="shared" si="1"/>
        <v/>
      </c>
      <c r="K33" s="346" t="str">
        <f t="shared" si="2"/>
        <v/>
      </c>
      <c r="M33" s="346" t="str">
        <f t="shared" si="3"/>
        <v/>
      </c>
      <c r="O33" s="346" t="str">
        <f t="shared" si="4"/>
        <v/>
      </c>
      <c r="Q33" s="346" t="str">
        <f t="shared" si="5"/>
        <v/>
      </c>
      <c r="S33" s="346" t="str">
        <f t="shared" si="6"/>
        <v/>
      </c>
      <c r="U33" s="346" t="str">
        <f t="shared" si="7"/>
        <v/>
      </c>
      <c r="W33" s="346" t="str">
        <f t="shared" si="8"/>
        <v/>
      </c>
      <c r="Y33" s="346" t="str">
        <f t="shared" si="9"/>
        <v/>
      </c>
      <c r="AA33" s="346" t="str">
        <f t="shared" si="10"/>
        <v/>
      </c>
      <c r="AC33" s="346" t="str">
        <f t="shared" si="11"/>
        <v/>
      </c>
      <c r="AE33" s="346" t="str">
        <f t="shared" si="12"/>
        <v/>
      </c>
      <c r="AG33" s="346" t="str">
        <f t="shared" si="13"/>
        <v/>
      </c>
      <c r="AI33" s="346" t="str">
        <f t="shared" si="14"/>
        <v/>
      </c>
      <c r="AK33" s="346" t="str">
        <f t="shared" si="15"/>
        <v/>
      </c>
      <c r="AM33" s="346" t="str">
        <f t="shared" si="16"/>
        <v/>
      </c>
      <c r="AO33" s="346" t="str">
        <f t="shared" si="17"/>
        <v/>
      </c>
      <c r="AQ33" s="346" t="str">
        <f t="shared" si="18"/>
        <v/>
      </c>
      <c r="AT33" s="329" t="s">
        <v>299</v>
      </c>
    </row>
    <row r="34" spans="5:46" customFormat="1" x14ac:dyDescent="0.3">
      <c r="E34" s="346" t="str">
        <f t="shared" si="0"/>
        <v/>
      </c>
      <c r="G34" s="346" t="str">
        <f t="shared" si="0"/>
        <v/>
      </c>
      <c r="I34" s="346" t="str">
        <f t="shared" si="1"/>
        <v/>
      </c>
      <c r="K34" s="346" t="str">
        <f t="shared" si="2"/>
        <v/>
      </c>
      <c r="M34" s="346" t="str">
        <f t="shared" si="3"/>
        <v/>
      </c>
      <c r="O34" s="346" t="str">
        <f t="shared" si="4"/>
        <v/>
      </c>
      <c r="Q34" s="346" t="str">
        <f t="shared" si="5"/>
        <v/>
      </c>
      <c r="S34" s="346" t="str">
        <f t="shared" si="6"/>
        <v/>
      </c>
      <c r="U34" s="346" t="str">
        <f t="shared" si="7"/>
        <v/>
      </c>
      <c r="W34" s="346" t="str">
        <f t="shared" si="8"/>
        <v/>
      </c>
      <c r="Y34" s="346" t="str">
        <f t="shared" si="9"/>
        <v/>
      </c>
      <c r="AA34" s="346" t="str">
        <f t="shared" si="10"/>
        <v/>
      </c>
      <c r="AC34" s="346" t="str">
        <f t="shared" si="11"/>
        <v/>
      </c>
      <c r="AE34" s="346" t="str">
        <f t="shared" si="12"/>
        <v/>
      </c>
      <c r="AG34" s="346" t="str">
        <f t="shared" si="13"/>
        <v/>
      </c>
      <c r="AI34" s="346" t="str">
        <f t="shared" si="14"/>
        <v/>
      </c>
      <c r="AK34" s="346" t="str">
        <f t="shared" si="15"/>
        <v/>
      </c>
      <c r="AM34" s="346" t="str">
        <f t="shared" si="16"/>
        <v/>
      </c>
      <c r="AO34" s="346" t="str">
        <f t="shared" si="17"/>
        <v/>
      </c>
      <c r="AQ34" s="346" t="str">
        <f t="shared" si="18"/>
        <v/>
      </c>
      <c r="AT34" s="329" t="s">
        <v>299</v>
      </c>
    </row>
    <row r="35" spans="5:46" customFormat="1" x14ac:dyDescent="0.3">
      <c r="E35" s="346" t="str">
        <f t="shared" si="0"/>
        <v/>
      </c>
      <c r="G35" s="346" t="str">
        <f t="shared" si="0"/>
        <v/>
      </c>
      <c r="I35" s="346" t="str">
        <f t="shared" si="1"/>
        <v/>
      </c>
      <c r="K35" s="346" t="str">
        <f t="shared" si="2"/>
        <v/>
      </c>
      <c r="M35" s="346" t="str">
        <f t="shared" si="3"/>
        <v/>
      </c>
      <c r="O35" s="346" t="str">
        <f t="shared" si="4"/>
        <v/>
      </c>
      <c r="Q35" s="346" t="str">
        <f t="shared" si="5"/>
        <v/>
      </c>
      <c r="S35" s="346" t="str">
        <f t="shared" si="6"/>
        <v/>
      </c>
      <c r="U35" s="346" t="str">
        <f t="shared" si="7"/>
        <v/>
      </c>
      <c r="W35" s="346" t="str">
        <f t="shared" si="8"/>
        <v/>
      </c>
      <c r="Y35" s="346" t="str">
        <f t="shared" si="9"/>
        <v/>
      </c>
      <c r="AA35" s="346" t="str">
        <f t="shared" si="10"/>
        <v/>
      </c>
      <c r="AC35" s="346" t="str">
        <f t="shared" si="11"/>
        <v/>
      </c>
      <c r="AE35" s="346" t="str">
        <f t="shared" si="12"/>
        <v/>
      </c>
      <c r="AG35" s="346" t="str">
        <f t="shared" si="13"/>
        <v/>
      </c>
      <c r="AI35" s="346" t="str">
        <f t="shared" si="14"/>
        <v/>
      </c>
      <c r="AK35" s="346" t="str">
        <f t="shared" si="15"/>
        <v/>
      </c>
      <c r="AM35" s="346" t="str">
        <f t="shared" si="16"/>
        <v/>
      </c>
      <c r="AO35" s="346" t="str">
        <f t="shared" si="17"/>
        <v/>
      </c>
      <c r="AQ35" s="346" t="str">
        <f t="shared" si="18"/>
        <v/>
      </c>
      <c r="AT35" s="329" t="s">
        <v>299</v>
      </c>
    </row>
    <row r="36" spans="5:46" customFormat="1" x14ac:dyDescent="0.3">
      <c r="E36" s="346" t="str">
        <f t="shared" si="0"/>
        <v/>
      </c>
      <c r="G36" s="346" t="str">
        <f t="shared" si="0"/>
        <v/>
      </c>
      <c r="I36" s="346" t="str">
        <f t="shared" si="1"/>
        <v/>
      </c>
      <c r="K36" s="346" t="str">
        <f t="shared" si="2"/>
        <v/>
      </c>
      <c r="M36" s="346" t="str">
        <f t="shared" si="3"/>
        <v/>
      </c>
      <c r="O36" s="346" t="str">
        <f t="shared" si="4"/>
        <v/>
      </c>
      <c r="Q36" s="346" t="str">
        <f t="shared" si="5"/>
        <v/>
      </c>
      <c r="S36" s="346" t="str">
        <f t="shared" si="6"/>
        <v/>
      </c>
      <c r="U36" s="346" t="str">
        <f t="shared" si="7"/>
        <v/>
      </c>
      <c r="W36" s="346" t="str">
        <f t="shared" si="8"/>
        <v/>
      </c>
      <c r="Y36" s="346" t="str">
        <f t="shared" si="9"/>
        <v/>
      </c>
      <c r="AA36" s="346" t="str">
        <f t="shared" si="10"/>
        <v/>
      </c>
      <c r="AC36" s="346" t="str">
        <f t="shared" si="11"/>
        <v/>
      </c>
      <c r="AE36" s="346" t="str">
        <f t="shared" si="12"/>
        <v/>
      </c>
      <c r="AG36" s="346" t="str">
        <f t="shared" si="13"/>
        <v/>
      </c>
      <c r="AI36" s="346" t="str">
        <f t="shared" si="14"/>
        <v/>
      </c>
      <c r="AK36" s="346" t="str">
        <f t="shared" si="15"/>
        <v/>
      </c>
      <c r="AM36" s="346" t="str">
        <f t="shared" si="16"/>
        <v/>
      </c>
      <c r="AO36" s="346" t="str">
        <f t="shared" si="17"/>
        <v/>
      </c>
      <c r="AQ36" s="346" t="str">
        <f t="shared" si="18"/>
        <v/>
      </c>
      <c r="AT36" s="329" t="s">
        <v>299</v>
      </c>
    </row>
    <row r="37" spans="5:46" customFormat="1" x14ac:dyDescent="0.3">
      <c r="E37" s="346" t="str">
        <f t="shared" si="0"/>
        <v/>
      </c>
      <c r="G37" s="346" t="str">
        <f t="shared" si="0"/>
        <v/>
      </c>
      <c r="I37" s="346" t="str">
        <f t="shared" si="1"/>
        <v/>
      </c>
      <c r="K37" s="346" t="str">
        <f t="shared" si="2"/>
        <v/>
      </c>
      <c r="M37" s="346" t="str">
        <f t="shared" si="3"/>
        <v/>
      </c>
      <c r="O37" s="346" t="str">
        <f t="shared" si="4"/>
        <v/>
      </c>
      <c r="Q37" s="346" t="str">
        <f t="shared" si="5"/>
        <v/>
      </c>
      <c r="S37" s="346" t="str">
        <f t="shared" si="6"/>
        <v/>
      </c>
      <c r="U37" s="346" t="str">
        <f t="shared" si="7"/>
        <v/>
      </c>
      <c r="W37" s="346" t="str">
        <f t="shared" si="8"/>
        <v/>
      </c>
      <c r="Y37" s="346" t="str">
        <f t="shared" si="9"/>
        <v/>
      </c>
      <c r="AA37" s="346" t="str">
        <f t="shared" si="10"/>
        <v/>
      </c>
      <c r="AC37" s="346" t="str">
        <f t="shared" si="11"/>
        <v/>
      </c>
      <c r="AE37" s="346" t="str">
        <f t="shared" si="12"/>
        <v/>
      </c>
      <c r="AG37" s="346" t="str">
        <f t="shared" si="13"/>
        <v/>
      </c>
      <c r="AI37" s="346" t="str">
        <f t="shared" si="14"/>
        <v/>
      </c>
      <c r="AK37" s="346" t="str">
        <f t="shared" si="15"/>
        <v/>
      </c>
      <c r="AM37" s="346" t="str">
        <f t="shared" si="16"/>
        <v/>
      </c>
      <c r="AO37" s="346" t="str">
        <f t="shared" si="17"/>
        <v/>
      </c>
      <c r="AQ37" s="346" t="str">
        <f t="shared" si="18"/>
        <v/>
      </c>
      <c r="AT37" s="329" t="s">
        <v>299</v>
      </c>
    </row>
    <row r="38" spans="5:46" customFormat="1" x14ac:dyDescent="0.3">
      <c r="E38" s="346" t="str">
        <f t="shared" si="0"/>
        <v/>
      </c>
      <c r="G38" s="346" t="str">
        <f t="shared" si="0"/>
        <v/>
      </c>
      <c r="I38" s="346" t="str">
        <f t="shared" si="1"/>
        <v/>
      </c>
      <c r="K38" s="346" t="str">
        <f t="shared" si="2"/>
        <v/>
      </c>
      <c r="M38" s="346" t="str">
        <f t="shared" si="3"/>
        <v/>
      </c>
      <c r="O38" s="346" t="str">
        <f t="shared" si="4"/>
        <v/>
      </c>
      <c r="Q38" s="346" t="str">
        <f t="shared" si="5"/>
        <v/>
      </c>
      <c r="S38" s="346" t="str">
        <f t="shared" si="6"/>
        <v/>
      </c>
      <c r="U38" s="346" t="str">
        <f t="shared" si="7"/>
        <v/>
      </c>
      <c r="W38" s="346" t="str">
        <f t="shared" si="8"/>
        <v/>
      </c>
      <c r="Y38" s="346" t="str">
        <f t="shared" si="9"/>
        <v/>
      </c>
      <c r="AA38" s="346" t="str">
        <f t="shared" si="10"/>
        <v/>
      </c>
      <c r="AC38" s="346" t="str">
        <f t="shared" si="11"/>
        <v/>
      </c>
      <c r="AE38" s="346" t="str">
        <f t="shared" si="12"/>
        <v/>
      </c>
      <c r="AG38" s="346" t="str">
        <f t="shared" si="13"/>
        <v/>
      </c>
      <c r="AI38" s="346" t="str">
        <f t="shared" si="14"/>
        <v/>
      </c>
      <c r="AK38" s="346" t="str">
        <f t="shared" si="15"/>
        <v/>
      </c>
      <c r="AM38" s="346" t="str">
        <f t="shared" si="16"/>
        <v/>
      </c>
      <c r="AO38" s="346" t="str">
        <f t="shared" si="17"/>
        <v/>
      </c>
      <c r="AQ38" s="346" t="str">
        <f t="shared" si="18"/>
        <v/>
      </c>
      <c r="AT38" s="329" t="s">
        <v>299</v>
      </c>
    </row>
    <row r="39" spans="5:46" customFormat="1" x14ac:dyDescent="0.3">
      <c r="E39" s="346" t="str">
        <f t="shared" si="0"/>
        <v/>
      </c>
      <c r="G39" s="346" t="str">
        <f t="shared" si="0"/>
        <v/>
      </c>
      <c r="I39" s="346" t="str">
        <f t="shared" si="1"/>
        <v/>
      </c>
      <c r="K39" s="346" t="str">
        <f t="shared" si="2"/>
        <v/>
      </c>
      <c r="M39" s="346" t="str">
        <f t="shared" si="3"/>
        <v/>
      </c>
      <c r="O39" s="346" t="str">
        <f t="shared" si="4"/>
        <v/>
      </c>
      <c r="Q39" s="346" t="str">
        <f t="shared" si="5"/>
        <v/>
      </c>
      <c r="S39" s="346" t="str">
        <f t="shared" si="6"/>
        <v/>
      </c>
      <c r="U39" s="346" t="str">
        <f t="shared" si="7"/>
        <v/>
      </c>
      <c r="W39" s="346" t="str">
        <f t="shared" si="8"/>
        <v/>
      </c>
      <c r="Y39" s="346" t="str">
        <f t="shared" si="9"/>
        <v/>
      </c>
      <c r="AA39" s="346" t="str">
        <f t="shared" si="10"/>
        <v/>
      </c>
      <c r="AC39" s="346" t="str">
        <f t="shared" si="11"/>
        <v/>
      </c>
      <c r="AE39" s="346" t="str">
        <f t="shared" si="12"/>
        <v/>
      </c>
      <c r="AG39" s="346" t="str">
        <f t="shared" si="13"/>
        <v/>
      </c>
      <c r="AI39" s="346" t="str">
        <f t="shared" si="14"/>
        <v/>
      </c>
      <c r="AK39" s="346" t="str">
        <f t="shared" si="15"/>
        <v/>
      </c>
      <c r="AM39" s="346" t="str">
        <f t="shared" si="16"/>
        <v/>
      </c>
      <c r="AO39" s="346" t="str">
        <f t="shared" si="17"/>
        <v/>
      </c>
      <c r="AQ39" s="346" t="str">
        <f t="shared" si="18"/>
        <v/>
      </c>
      <c r="AT39" s="329" t="s">
        <v>299</v>
      </c>
    </row>
    <row r="40" spans="5:46" customFormat="1" x14ac:dyDescent="0.3">
      <c r="E40" s="346" t="str">
        <f t="shared" si="0"/>
        <v/>
      </c>
      <c r="G40" s="346" t="str">
        <f t="shared" si="0"/>
        <v/>
      </c>
      <c r="I40" s="346" t="str">
        <f t="shared" si="1"/>
        <v/>
      </c>
      <c r="K40" s="346" t="str">
        <f t="shared" si="2"/>
        <v/>
      </c>
      <c r="M40" s="346" t="str">
        <f t="shared" si="3"/>
        <v/>
      </c>
      <c r="O40" s="346" t="str">
        <f t="shared" si="4"/>
        <v/>
      </c>
      <c r="Q40" s="346" t="str">
        <f t="shared" si="5"/>
        <v/>
      </c>
      <c r="S40" s="346" t="str">
        <f t="shared" si="6"/>
        <v/>
      </c>
      <c r="U40" s="346" t="str">
        <f t="shared" si="7"/>
        <v/>
      </c>
      <c r="W40" s="346" t="str">
        <f t="shared" si="8"/>
        <v/>
      </c>
      <c r="Y40" s="346" t="str">
        <f t="shared" si="9"/>
        <v/>
      </c>
      <c r="AA40" s="346" t="str">
        <f t="shared" si="10"/>
        <v/>
      </c>
      <c r="AC40" s="346" t="str">
        <f t="shared" si="11"/>
        <v/>
      </c>
      <c r="AE40" s="346" t="str">
        <f t="shared" si="12"/>
        <v/>
      </c>
      <c r="AG40" s="346" t="str">
        <f t="shared" si="13"/>
        <v/>
      </c>
      <c r="AI40" s="346" t="str">
        <f t="shared" si="14"/>
        <v/>
      </c>
      <c r="AK40" s="346" t="str">
        <f t="shared" si="15"/>
        <v/>
      </c>
      <c r="AM40" s="346" t="str">
        <f t="shared" si="16"/>
        <v/>
      </c>
      <c r="AO40" s="346" t="str">
        <f t="shared" si="17"/>
        <v/>
      </c>
      <c r="AQ40" s="346" t="str">
        <f t="shared" si="18"/>
        <v/>
      </c>
      <c r="AT40" s="329" t="s">
        <v>299</v>
      </c>
    </row>
    <row r="41" spans="5:46" customFormat="1" x14ac:dyDescent="0.3">
      <c r="E41" s="346" t="str">
        <f t="shared" si="0"/>
        <v/>
      </c>
      <c r="G41" s="346" t="str">
        <f t="shared" si="0"/>
        <v/>
      </c>
      <c r="I41" s="346" t="str">
        <f t="shared" si="1"/>
        <v/>
      </c>
      <c r="K41" s="346" t="str">
        <f t="shared" si="2"/>
        <v/>
      </c>
      <c r="M41" s="346" t="str">
        <f t="shared" si="3"/>
        <v/>
      </c>
      <c r="O41" s="346" t="str">
        <f t="shared" si="4"/>
        <v/>
      </c>
      <c r="Q41" s="346" t="str">
        <f t="shared" si="5"/>
        <v/>
      </c>
      <c r="S41" s="346" t="str">
        <f t="shared" si="6"/>
        <v/>
      </c>
      <c r="U41" s="346" t="str">
        <f t="shared" si="7"/>
        <v/>
      </c>
      <c r="W41" s="346" t="str">
        <f t="shared" si="8"/>
        <v/>
      </c>
      <c r="Y41" s="346" t="str">
        <f t="shared" si="9"/>
        <v/>
      </c>
      <c r="AA41" s="346" t="str">
        <f t="shared" si="10"/>
        <v/>
      </c>
      <c r="AC41" s="346" t="str">
        <f t="shared" si="11"/>
        <v/>
      </c>
      <c r="AE41" s="346" t="str">
        <f t="shared" si="12"/>
        <v/>
      </c>
      <c r="AG41" s="346" t="str">
        <f t="shared" si="13"/>
        <v/>
      </c>
      <c r="AI41" s="346" t="str">
        <f t="shared" si="14"/>
        <v/>
      </c>
      <c r="AK41" s="346" t="str">
        <f t="shared" si="15"/>
        <v/>
      </c>
      <c r="AM41" s="346" t="str">
        <f t="shared" si="16"/>
        <v/>
      </c>
      <c r="AO41" s="346" t="str">
        <f t="shared" si="17"/>
        <v/>
      </c>
      <c r="AQ41" s="346" t="str">
        <f t="shared" si="18"/>
        <v/>
      </c>
      <c r="AT41" s="329" t="s">
        <v>299</v>
      </c>
    </row>
    <row r="42" spans="5:46" customFormat="1" x14ac:dyDescent="0.3">
      <c r="E42" s="346" t="str">
        <f t="shared" si="0"/>
        <v/>
      </c>
      <c r="G42" s="346" t="str">
        <f t="shared" si="0"/>
        <v/>
      </c>
      <c r="I42" s="346" t="str">
        <f t="shared" si="1"/>
        <v/>
      </c>
      <c r="K42" s="346" t="str">
        <f t="shared" si="2"/>
        <v/>
      </c>
      <c r="M42" s="346" t="str">
        <f t="shared" si="3"/>
        <v/>
      </c>
      <c r="O42" s="346" t="str">
        <f t="shared" si="4"/>
        <v/>
      </c>
      <c r="Q42" s="346" t="str">
        <f t="shared" si="5"/>
        <v/>
      </c>
      <c r="S42" s="346" t="str">
        <f t="shared" si="6"/>
        <v/>
      </c>
      <c r="U42" s="346" t="str">
        <f t="shared" si="7"/>
        <v/>
      </c>
      <c r="W42" s="346" t="str">
        <f t="shared" si="8"/>
        <v/>
      </c>
      <c r="Y42" s="346" t="str">
        <f t="shared" si="9"/>
        <v/>
      </c>
      <c r="AA42" s="346" t="str">
        <f t="shared" si="10"/>
        <v/>
      </c>
      <c r="AC42" s="346" t="str">
        <f t="shared" si="11"/>
        <v/>
      </c>
      <c r="AE42" s="346" t="str">
        <f t="shared" si="12"/>
        <v/>
      </c>
      <c r="AG42" s="346" t="str">
        <f t="shared" si="13"/>
        <v/>
      </c>
      <c r="AI42" s="346" t="str">
        <f t="shared" si="14"/>
        <v/>
      </c>
      <c r="AK42" s="346" t="str">
        <f t="shared" si="15"/>
        <v/>
      </c>
      <c r="AM42" s="346" t="str">
        <f t="shared" si="16"/>
        <v/>
      </c>
      <c r="AO42" s="346" t="str">
        <f t="shared" si="17"/>
        <v/>
      </c>
      <c r="AQ42" s="346" t="str">
        <f t="shared" si="18"/>
        <v/>
      </c>
      <c r="AT42" s="329" t="s">
        <v>299</v>
      </c>
    </row>
    <row r="43" spans="5:46" customFormat="1" x14ac:dyDescent="0.3">
      <c r="E43" s="346" t="str">
        <f t="shared" si="0"/>
        <v/>
      </c>
      <c r="G43" s="346" t="str">
        <f t="shared" si="0"/>
        <v/>
      </c>
      <c r="I43" s="346" t="str">
        <f t="shared" si="1"/>
        <v/>
      </c>
      <c r="K43" s="346" t="str">
        <f t="shared" si="2"/>
        <v/>
      </c>
      <c r="M43" s="346" t="str">
        <f t="shared" si="3"/>
        <v/>
      </c>
      <c r="O43" s="346" t="str">
        <f t="shared" si="4"/>
        <v/>
      </c>
      <c r="Q43" s="346" t="str">
        <f t="shared" si="5"/>
        <v/>
      </c>
      <c r="S43" s="346" t="str">
        <f t="shared" si="6"/>
        <v/>
      </c>
      <c r="U43" s="346" t="str">
        <f t="shared" si="7"/>
        <v/>
      </c>
      <c r="W43" s="346" t="str">
        <f t="shared" si="8"/>
        <v/>
      </c>
      <c r="Y43" s="346" t="str">
        <f t="shared" si="9"/>
        <v/>
      </c>
      <c r="AA43" s="346" t="str">
        <f t="shared" si="10"/>
        <v/>
      </c>
      <c r="AC43" s="346" t="str">
        <f t="shared" si="11"/>
        <v/>
      </c>
      <c r="AE43" s="346" t="str">
        <f t="shared" si="12"/>
        <v/>
      </c>
      <c r="AG43" s="346" t="str">
        <f t="shared" si="13"/>
        <v/>
      </c>
      <c r="AI43" s="346" t="str">
        <f t="shared" si="14"/>
        <v/>
      </c>
      <c r="AK43" s="346" t="str">
        <f t="shared" si="15"/>
        <v/>
      </c>
      <c r="AM43" s="346" t="str">
        <f t="shared" si="16"/>
        <v/>
      </c>
      <c r="AO43" s="346" t="str">
        <f t="shared" si="17"/>
        <v/>
      </c>
      <c r="AQ43" s="346" t="str">
        <f t="shared" si="18"/>
        <v/>
      </c>
      <c r="AT43" s="329" t="s">
        <v>299</v>
      </c>
    </row>
    <row r="44" spans="5:46" customFormat="1" x14ac:dyDescent="0.3">
      <c r="E44" s="346" t="str">
        <f t="shared" si="0"/>
        <v/>
      </c>
      <c r="G44" s="346" t="str">
        <f t="shared" si="0"/>
        <v/>
      </c>
      <c r="I44" s="346" t="str">
        <f t="shared" si="1"/>
        <v/>
      </c>
      <c r="K44" s="346" t="str">
        <f t="shared" si="2"/>
        <v/>
      </c>
      <c r="M44" s="346" t="str">
        <f t="shared" si="3"/>
        <v/>
      </c>
      <c r="O44" s="346" t="str">
        <f t="shared" si="4"/>
        <v/>
      </c>
      <c r="Q44" s="346" t="str">
        <f t="shared" si="5"/>
        <v/>
      </c>
      <c r="S44" s="346" t="str">
        <f t="shared" si="6"/>
        <v/>
      </c>
      <c r="U44" s="346" t="str">
        <f t="shared" si="7"/>
        <v/>
      </c>
      <c r="W44" s="346" t="str">
        <f t="shared" si="8"/>
        <v/>
      </c>
      <c r="Y44" s="346" t="str">
        <f t="shared" si="9"/>
        <v/>
      </c>
      <c r="AA44" s="346" t="str">
        <f t="shared" si="10"/>
        <v/>
      </c>
      <c r="AC44" s="346" t="str">
        <f t="shared" si="11"/>
        <v/>
      </c>
      <c r="AE44" s="346" t="str">
        <f t="shared" si="12"/>
        <v/>
      </c>
      <c r="AG44" s="346" t="str">
        <f t="shared" si="13"/>
        <v/>
      </c>
      <c r="AI44" s="346" t="str">
        <f t="shared" si="14"/>
        <v/>
      </c>
      <c r="AK44" s="346" t="str">
        <f t="shared" si="15"/>
        <v/>
      </c>
      <c r="AM44" s="346" t="str">
        <f t="shared" si="16"/>
        <v/>
      </c>
      <c r="AO44" s="346" t="str">
        <f t="shared" si="17"/>
        <v/>
      </c>
      <c r="AQ44" s="346" t="str">
        <f t="shared" si="18"/>
        <v/>
      </c>
      <c r="AT44" s="329" t="s">
        <v>299</v>
      </c>
    </row>
    <row r="45" spans="5:46" customFormat="1" x14ac:dyDescent="0.3">
      <c r="E45" s="346" t="str">
        <f t="shared" si="0"/>
        <v/>
      </c>
      <c r="G45" s="346" t="str">
        <f t="shared" si="0"/>
        <v/>
      </c>
      <c r="I45" s="346" t="str">
        <f t="shared" si="1"/>
        <v/>
      </c>
      <c r="K45" s="346" t="str">
        <f t="shared" si="2"/>
        <v/>
      </c>
      <c r="M45" s="346" t="str">
        <f t="shared" si="3"/>
        <v/>
      </c>
      <c r="O45" s="346" t="str">
        <f t="shared" si="4"/>
        <v/>
      </c>
      <c r="Q45" s="346" t="str">
        <f t="shared" si="5"/>
        <v/>
      </c>
      <c r="S45" s="346" t="str">
        <f t="shared" si="6"/>
        <v/>
      </c>
      <c r="U45" s="346" t="str">
        <f t="shared" si="7"/>
        <v/>
      </c>
      <c r="W45" s="346" t="str">
        <f t="shared" si="8"/>
        <v/>
      </c>
      <c r="Y45" s="346" t="str">
        <f t="shared" si="9"/>
        <v/>
      </c>
      <c r="AA45" s="346" t="str">
        <f t="shared" si="10"/>
        <v/>
      </c>
      <c r="AC45" s="346" t="str">
        <f t="shared" si="11"/>
        <v/>
      </c>
      <c r="AE45" s="346" t="str">
        <f t="shared" si="12"/>
        <v/>
      </c>
      <c r="AG45" s="346" t="str">
        <f t="shared" si="13"/>
        <v/>
      </c>
      <c r="AI45" s="346" t="str">
        <f t="shared" si="14"/>
        <v/>
      </c>
      <c r="AK45" s="346" t="str">
        <f t="shared" si="15"/>
        <v/>
      </c>
      <c r="AM45" s="346" t="str">
        <f t="shared" si="16"/>
        <v/>
      </c>
      <c r="AO45" s="346" t="str">
        <f t="shared" si="17"/>
        <v/>
      </c>
      <c r="AQ45" s="346" t="str">
        <f t="shared" si="18"/>
        <v/>
      </c>
      <c r="AT45" s="329" t="s">
        <v>299</v>
      </c>
    </row>
    <row r="46" spans="5:46" customFormat="1" x14ac:dyDescent="0.3">
      <c r="E46" s="346" t="str">
        <f t="shared" si="0"/>
        <v/>
      </c>
      <c r="G46" s="346" t="str">
        <f t="shared" si="0"/>
        <v/>
      </c>
      <c r="I46" s="346" t="str">
        <f t="shared" si="1"/>
        <v/>
      </c>
      <c r="K46" s="346" t="str">
        <f t="shared" si="2"/>
        <v/>
      </c>
      <c r="M46" s="346" t="str">
        <f t="shared" si="3"/>
        <v/>
      </c>
      <c r="O46" s="346" t="str">
        <f t="shared" si="4"/>
        <v/>
      </c>
      <c r="Q46" s="346" t="str">
        <f t="shared" si="5"/>
        <v/>
      </c>
      <c r="S46" s="346" t="str">
        <f t="shared" si="6"/>
        <v/>
      </c>
      <c r="U46" s="346" t="str">
        <f t="shared" si="7"/>
        <v/>
      </c>
      <c r="W46" s="346" t="str">
        <f t="shared" si="8"/>
        <v/>
      </c>
      <c r="Y46" s="346" t="str">
        <f t="shared" si="9"/>
        <v/>
      </c>
      <c r="AA46" s="346" t="str">
        <f t="shared" si="10"/>
        <v/>
      </c>
      <c r="AC46" s="346" t="str">
        <f t="shared" si="11"/>
        <v/>
      </c>
      <c r="AE46" s="346" t="str">
        <f t="shared" si="12"/>
        <v/>
      </c>
      <c r="AG46" s="346" t="str">
        <f t="shared" si="13"/>
        <v/>
      </c>
      <c r="AI46" s="346" t="str">
        <f t="shared" si="14"/>
        <v/>
      </c>
      <c r="AK46" s="346" t="str">
        <f t="shared" si="15"/>
        <v/>
      </c>
      <c r="AM46" s="346" t="str">
        <f t="shared" si="16"/>
        <v/>
      </c>
      <c r="AO46" s="346" t="str">
        <f t="shared" si="17"/>
        <v/>
      </c>
      <c r="AQ46" s="346" t="str">
        <f t="shared" si="18"/>
        <v/>
      </c>
      <c r="AT46" s="329" t="s">
        <v>299</v>
      </c>
    </row>
    <row r="47" spans="5:46" customFormat="1" x14ac:dyDescent="0.3">
      <c r="E47" s="346" t="str">
        <f t="shared" si="0"/>
        <v/>
      </c>
      <c r="G47" s="346" t="str">
        <f t="shared" si="0"/>
        <v/>
      </c>
      <c r="I47" s="346" t="str">
        <f t="shared" si="1"/>
        <v/>
      </c>
      <c r="K47" s="346" t="str">
        <f t="shared" si="2"/>
        <v/>
      </c>
      <c r="M47" s="346" t="str">
        <f t="shared" si="3"/>
        <v/>
      </c>
      <c r="O47" s="346" t="str">
        <f t="shared" si="4"/>
        <v/>
      </c>
      <c r="Q47" s="346" t="str">
        <f t="shared" si="5"/>
        <v/>
      </c>
      <c r="S47" s="346" t="str">
        <f t="shared" si="6"/>
        <v/>
      </c>
      <c r="U47" s="346" t="str">
        <f t="shared" si="7"/>
        <v/>
      </c>
      <c r="W47" s="346" t="str">
        <f t="shared" si="8"/>
        <v/>
      </c>
      <c r="Y47" s="346" t="str">
        <f t="shared" si="9"/>
        <v/>
      </c>
      <c r="AA47" s="346" t="str">
        <f t="shared" si="10"/>
        <v/>
      </c>
      <c r="AC47" s="346" t="str">
        <f t="shared" si="11"/>
        <v/>
      </c>
      <c r="AE47" s="346" t="str">
        <f t="shared" si="12"/>
        <v/>
      </c>
      <c r="AG47" s="346" t="str">
        <f t="shared" si="13"/>
        <v/>
      </c>
      <c r="AI47" s="346" t="str">
        <f t="shared" si="14"/>
        <v/>
      </c>
      <c r="AK47" s="346" t="str">
        <f t="shared" si="15"/>
        <v/>
      </c>
      <c r="AM47" s="346" t="str">
        <f t="shared" si="16"/>
        <v/>
      </c>
      <c r="AO47" s="346" t="str">
        <f t="shared" si="17"/>
        <v/>
      </c>
      <c r="AQ47" s="346" t="str">
        <f t="shared" si="18"/>
        <v/>
      </c>
      <c r="AT47" s="329" t="s">
        <v>299</v>
      </c>
    </row>
    <row r="48" spans="5:46" customFormat="1" x14ac:dyDescent="0.3">
      <c r="E48" s="346" t="str">
        <f t="shared" si="0"/>
        <v/>
      </c>
      <c r="G48" s="346" t="str">
        <f t="shared" si="0"/>
        <v/>
      </c>
      <c r="I48" s="346" t="str">
        <f t="shared" si="1"/>
        <v/>
      </c>
      <c r="K48" s="346" t="str">
        <f t="shared" si="2"/>
        <v/>
      </c>
      <c r="M48" s="346" t="str">
        <f t="shared" si="3"/>
        <v/>
      </c>
      <c r="O48" s="346" t="str">
        <f t="shared" si="4"/>
        <v/>
      </c>
      <c r="Q48" s="346" t="str">
        <f t="shared" si="5"/>
        <v/>
      </c>
      <c r="S48" s="346" t="str">
        <f t="shared" si="6"/>
        <v/>
      </c>
      <c r="U48" s="346" t="str">
        <f t="shared" si="7"/>
        <v/>
      </c>
      <c r="W48" s="346" t="str">
        <f t="shared" si="8"/>
        <v/>
      </c>
      <c r="Y48" s="346" t="str">
        <f t="shared" si="9"/>
        <v/>
      </c>
      <c r="AA48" s="346" t="str">
        <f t="shared" si="10"/>
        <v/>
      </c>
      <c r="AC48" s="346" t="str">
        <f t="shared" si="11"/>
        <v/>
      </c>
      <c r="AE48" s="346" t="str">
        <f t="shared" si="12"/>
        <v/>
      </c>
      <c r="AG48" s="346" t="str">
        <f t="shared" si="13"/>
        <v/>
      </c>
      <c r="AI48" s="346" t="str">
        <f t="shared" si="14"/>
        <v/>
      </c>
      <c r="AK48" s="346" t="str">
        <f t="shared" si="15"/>
        <v/>
      </c>
      <c r="AM48" s="346" t="str">
        <f t="shared" si="16"/>
        <v/>
      </c>
      <c r="AO48" s="346" t="str">
        <f t="shared" si="17"/>
        <v/>
      </c>
      <c r="AQ48" s="346" t="str">
        <f t="shared" si="18"/>
        <v/>
      </c>
      <c r="AT48" s="329" t="s">
        <v>299</v>
      </c>
    </row>
    <row r="49" spans="5:46" customFormat="1" x14ac:dyDescent="0.3">
      <c r="E49" s="346" t="str">
        <f t="shared" si="0"/>
        <v/>
      </c>
      <c r="G49" s="346" t="str">
        <f t="shared" si="0"/>
        <v/>
      </c>
      <c r="I49" s="346" t="str">
        <f t="shared" si="1"/>
        <v/>
      </c>
      <c r="K49" s="346" t="str">
        <f t="shared" si="2"/>
        <v/>
      </c>
      <c r="M49" s="346" t="str">
        <f t="shared" si="3"/>
        <v/>
      </c>
      <c r="O49" s="346" t="str">
        <f t="shared" si="4"/>
        <v/>
      </c>
      <c r="Q49" s="346" t="str">
        <f t="shared" si="5"/>
        <v/>
      </c>
      <c r="S49" s="346" t="str">
        <f t="shared" si="6"/>
        <v/>
      </c>
      <c r="U49" s="346" t="str">
        <f t="shared" si="7"/>
        <v/>
      </c>
      <c r="W49" s="346" t="str">
        <f t="shared" si="8"/>
        <v/>
      </c>
      <c r="Y49" s="346" t="str">
        <f t="shared" si="9"/>
        <v/>
      </c>
      <c r="AA49" s="346" t="str">
        <f t="shared" si="10"/>
        <v/>
      </c>
      <c r="AC49" s="346" t="str">
        <f t="shared" si="11"/>
        <v/>
      </c>
      <c r="AE49" s="346" t="str">
        <f t="shared" si="12"/>
        <v/>
      </c>
      <c r="AG49" s="346" t="str">
        <f t="shared" si="13"/>
        <v/>
      </c>
      <c r="AI49" s="346" t="str">
        <f t="shared" si="14"/>
        <v/>
      </c>
      <c r="AK49" s="346" t="str">
        <f t="shared" si="15"/>
        <v/>
      </c>
      <c r="AM49" s="346" t="str">
        <f t="shared" si="16"/>
        <v/>
      </c>
      <c r="AO49" s="346" t="str">
        <f t="shared" si="17"/>
        <v/>
      </c>
      <c r="AQ49" s="346" t="str">
        <f t="shared" si="18"/>
        <v/>
      </c>
      <c r="AT49" s="329" t="s">
        <v>299</v>
      </c>
    </row>
    <row r="50" spans="5:46" customFormat="1" x14ac:dyDescent="0.3">
      <c r="E50" s="346" t="str">
        <f t="shared" si="0"/>
        <v/>
      </c>
      <c r="G50" s="346" t="str">
        <f t="shared" si="0"/>
        <v/>
      </c>
      <c r="I50" s="346" t="str">
        <f t="shared" si="1"/>
        <v/>
      </c>
      <c r="K50" s="346" t="str">
        <f t="shared" si="2"/>
        <v/>
      </c>
      <c r="M50" s="346" t="str">
        <f t="shared" si="3"/>
        <v/>
      </c>
      <c r="O50" s="346" t="str">
        <f t="shared" si="4"/>
        <v/>
      </c>
      <c r="Q50" s="346" t="str">
        <f t="shared" si="5"/>
        <v/>
      </c>
      <c r="S50" s="346" t="str">
        <f t="shared" si="6"/>
        <v/>
      </c>
      <c r="U50" s="346" t="str">
        <f t="shared" si="7"/>
        <v/>
      </c>
      <c r="W50" s="346" t="str">
        <f t="shared" si="8"/>
        <v/>
      </c>
      <c r="Y50" s="346" t="str">
        <f t="shared" si="9"/>
        <v/>
      </c>
      <c r="AA50" s="346" t="str">
        <f t="shared" si="10"/>
        <v/>
      </c>
      <c r="AC50" s="346" t="str">
        <f t="shared" si="11"/>
        <v/>
      </c>
      <c r="AE50" s="346" t="str">
        <f t="shared" si="12"/>
        <v/>
      </c>
      <c r="AG50" s="346" t="str">
        <f t="shared" si="13"/>
        <v/>
      </c>
      <c r="AI50" s="346" t="str">
        <f t="shared" si="14"/>
        <v/>
      </c>
      <c r="AK50" s="346" t="str">
        <f t="shared" si="15"/>
        <v/>
      </c>
      <c r="AM50" s="346" t="str">
        <f t="shared" si="16"/>
        <v/>
      </c>
      <c r="AO50" s="346" t="str">
        <f t="shared" si="17"/>
        <v/>
      </c>
      <c r="AQ50" s="346" t="str">
        <f t="shared" si="18"/>
        <v/>
      </c>
      <c r="AT50" s="329" t="s">
        <v>299</v>
      </c>
    </row>
    <row r="51" spans="5:46" customFormat="1" x14ac:dyDescent="0.3">
      <c r="E51" s="346" t="str">
        <f t="shared" si="0"/>
        <v/>
      </c>
      <c r="G51" s="346" t="str">
        <f t="shared" si="0"/>
        <v/>
      </c>
      <c r="I51" s="346" t="str">
        <f t="shared" si="1"/>
        <v/>
      </c>
      <c r="K51" s="346" t="str">
        <f t="shared" si="2"/>
        <v/>
      </c>
      <c r="M51" s="346" t="str">
        <f t="shared" si="3"/>
        <v/>
      </c>
      <c r="O51" s="346" t="str">
        <f t="shared" si="4"/>
        <v/>
      </c>
      <c r="Q51" s="346" t="str">
        <f t="shared" si="5"/>
        <v/>
      </c>
      <c r="S51" s="346" t="str">
        <f t="shared" si="6"/>
        <v/>
      </c>
      <c r="U51" s="346" t="str">
        <f t="shared" si="7"/>
        <v/>
      </c>
      <c r="W51" s="346" t="str">
        <f t="shared" si="8"/>
        <v/>
      </c>
      <c r="Y51" s="346" t="str">
        <f t="shared" si="9"/>
        <v/>
      </c>
      <c r="AA51" s="346" t="str">
        <f t="shared" si="10"/>
        <v/>
      </c>
      <c r="AC51" s="346" t="str">
        <f t="shared" si="11"/>
        <v/>
      </c>
      <c r="AE51" s="346" t="str">
        <f t="shared" si="12"/>
        <v/>
      </c>
      <c r="AG51" s="346" t="str">
        <f t="shared" si="13"/>
        <v/>
      </c>
      <c r="AI51" s="346" t="str">
        <f t="shared" si="14"/>
        <v/>
      </c>
      <c r="AK51" s="346" t="str">
        <f t="shared" si="15"/>
        <v/>
      </c>
      <c r="AM51" s="346" t="str">
        <f t="shared" si="16"/>
        <v/>
      </c>
      <c r="AO51" s="346" t="str">
        <f t="shared" si="17"/>
        <v/>
      </c>
      <c r="AQ51" s="346" t="str">
        <f t="shared" si="18"/>
        <v/>
      </c>
      <c r="AT51" s="329" t="s">
        <v>299</v>
      </c>
    </row>
    <row r="52" spans="5:46" customFormat="1" x14ac:dyDescent="0.3">
      <c r="E52" s="346" t="str">
        <f t="shared" si="0"/>
        <v/>
      </c>
      <c r="G52" s="346" t="str">
        <f t="shared" si="0"/>
        <v/>
      </c>
      <c r="I52" s="346" t="str">
        <f t="shared" si="1"/>
        <v/>
      </c>
      <c r="K52" s="346" t="str">
        <f t="shared" si="2"/>
        <v/>
      </c>
      <c r="M52" s="346" t="str">
        <f t="shared" si="3"/>
        <v/>
      </c>
      <c r="O52" s="346" t="str">
        <f t="shared" si="4"/>
        <v/>
      </c>
      <c r="Q52" s="346" t="str">
        <f t="shared" si="5"/>
        <v/>
      </c>
      <c r="S52" s="346" t="str">
        <f t="shared" si="6"/>
        <v/>
      </c>
      <c r="U52" s="346" t="str">
        <f t="shared" si="7"/>
        <v/>
      </c>
      <c r="W52" s="346" t="str">
        <f t="shared" si="8"/>
        <v/>
      </c>
      <c r="Y52" s="346" t="str">
        <f t="shared" si="9"/>
        <v/>
      </c>
      <c r="AA52" s="346" t="str">
        <f t="shared" si="10"/>
        <v/>
      </c>
      <c r="AC52" s="346" t="str">
        <f t="shared" si="11"/>
        <v/>
      </c>
      <c r="AE52" s="346" t="str">
        <f t="shared" si="12"/>
        <v/>
      </c>
      <c r="AG52" s="346" t="str">
        <f t="shared" si="13"/>
        <v/>
      </c>
      <c r="AI52" s="346" t="str">
        <f t="shared" si="14"/>
        <v/>
      </c>
      <c r="AK52" s="346" t="str">
        <f t="shared" si="15"/>
        <v/>
      </c>
      <c r="AM52" s="346" t="str">
        <f t="shared" si="16"/>
        <v/>
      </c>
      <c r="AO52" s="346" t="str">
        <f t="shared" si="17"/>
        <v/>
      </c>
      <c r="AQ52" s="346" t="str">
        <f t="shared" si="18"/>
        <v/>
      </c>
      <c r="AT52" s="329" t="s">
        <v>299</v>
      </c>
    </row>
    <row r="53" spans="5:46" customFormat="1" x14ac:dyDescent="0.3">
      <c r="E53" s="346" t="str">
        <f t="shared" si="0"/>
        <v/>
      </c>
      <c r="G53" s="346" t="str">
        <f t="shared" si="0"/>
        <v/>
      </c>
      <c r="I53" s="346" t="str">
        <f t="shared" si="1"/>
        <v/>
      </c>
      <c r="K53" s="346" t="str">
        <f t="shared" si="2"/>
        <v/>
      </c>
      <c r="M53" s="346" t="str">
        <f t="shared" si="3"/>
        <v/>
      </c>
      <c r="O53" s="346" t="str">
        <f t="shared" si="4"/>
        <v/>
      </c>
      <c r="Q53" s="346" t="str">
        <f t="shared" si="5"/>
        <v/>
      </c>
      <c r="S53" s="346" t="str">
        <f t="shared" si="6"/>
        <v/>
      </c>
      <c r="U53" s="346" t="str">
        <f t="shared" si="7"/>
        <v/>
      </c>
      <c r="W53" s="346" t="str">
        <f t="shared" si="8"/>
        <v/>
      </c>
      <c r="Y53" s="346" t="str">
        <f t="shared" si="9"/>
        <v/>
      </c>
      <c r="AA53" s="346" t="str">
        <f t="shared" si="10"/>
        <v/>
      </c>
      <c r="AC53" s="346" t="str">
        <f t="shared" si="11"/>
        <v/>
      </c>
      <c r="AE53" s="346" t="str">
        <f t="shared" si="12"/>
        <v/>
      </c>
      <c r="AG53" s="346" t="str">
        <f t="shared" si="13"/>
        <v/>
      </c>
      <c r="AI53" s="346" t="str">
        <f t="shared" si="14"/>
        <v/>
      </c>
      <c r="AK53" s="346" t="str">
        <f t="shared" si="15"/>
        <v/>
      </c>
      <c r="AM53" s="346" t="str">
        <f t="shared" si="16"/>
        <v/>
      </c>
      <c r="AO53" s="346" t="str">
        <f t="shared" si="17"/>
        <v/>
      </c>
      <c r="AQ53" s="346" t="str">
        <f t="shared" si="18"/>
        <v/>
      </c>
      <c r="AT53" s="329" t="s">
        <v>299</v>
      </c>
    </row>
    <row r="54" spans="5:46" customFormat="1" x14ac:dyDescent="0.3">
      <c r="E54" s="346" t="str">
        <f t="shared" si="0"/>
        <v/>
      </c>
      <c r="G54" s="346" t="str">
        <f t="shared" si="0"/>
        <v/>
      </c>
      <c r="I54" s="346" t="str">
        <f t="shared" si="1"/>
        <v/>
      </c>
      <c r="K54" s="346" t="str">
        <f t="shared" si="2"/>
        <v/>
      </c>
      <c r="M54" s="346" t="str">
        <f t="shared" si="3"/>
        <v/>
      </c>
      <c r="O54" s="346" t="str">
        <f t="shared" si="4"/>
        <v/>
      </c>
      <c r="Q54" s="346" t="str">
        <f t="shared" si="5"/>
        <v/>
      </c>
      <c r="S54" s="346" t="str">
        <f t="shared" si="6"/>
        <v/>
      </c>
      <c r="U54" s="346" t="str">
        <f t="shared" si="7"/>
        <v/>
      </c>
      <c r="W54" s="346" t="str">
        <f t="shared" si="8"/>
        <v/>
      </c>
      <c r="Y54" s="346" t="str">
        <f t="shared" si="9"/>
        <v/>
      </c>
      <c r="AA54" s="346" t="str">
        <f t="shared" si="10"/>
        <v/>
      </c>
      <c r="AC54" s="346" t="str">
        <f t="shared" si="11"/>
        <v/>
      </c>
      <c r="AE54" s="346" t="str">
        <f t="shared" si="12"/>
        <v/>
      </c>
      <c r="AG54" s="346" t="str">
        <f t="shared" si="13"/>
        <v/>
      </c>
      <c r="AI54" s="346" t="str">
        <f t="shared" si="14"/>
        <v/>
      </c>
      <c r="AK54" s="346" t="str">
        <f t="shared" si="15"/>
        <v/>
      </c>
      <c r="AM54" s="346" t="str">
        <f t="shared" si="16"/>
        <v/>
      </c>
      <c r="AO54" s="346" t="str">
        <f t="shared" si="17"/>
        <v/>
      </c>
      <c r="AQ54" s="346" t="str">
        <f t="shared" si="18"/>
        <v/>
      </c>
      <c r="AT54" s="329" t="s">
        <v>299</v>
      </c>
    </row>
    <row r="55" spans="5:46" customFormat="1" x14ac:dyDescent="0.3">
      <c r="E55" s="346" t="str">
        <f t="shared" si="0"/>
        <v/>
      </c>
      <c r="G55" s="346" t="str">
        <f t="shared" si="0"/>
        <v/>
      </c>
      <c r="I55" s="346" t="str">
        <f t="shared" si="1"/>
        <v/>
      </c>
      <c r="K55" s="346" t="str">
        <f t="shared" si="2"/>
        <v/>
      </c>
      <c r="M55" s="346" t="str">
        <f t="shared" si="3"/>
        <v/>
      </c>
      <c r="O55" s="346" t="str">
        <f t="shared" si="4"/>
        <v/>
      </c>
      <c r="Q55" s="346" t="str">
        <f t="shared" si="5"/>
        <v/>
      </c>
      <c r="S55" s="346" t="str">
        <f t="shared" si="6"/>
        <v/>
      </c>
      <c r="U55" s="346" t="str">
        <f t="shared" si="7"/>
        <v/>
      </c>
      <c r="W55" s="346" t="str">
        <f t="shared" si="8"/>
        <v/>
      </c>
      <c r="Y55" s="346" t="str">
        <f t="shared" si="9"/>
        <v/>
      </c>
      <c r="AA55" s="346" t="str">
        <f t="shared" si="10"/>
        <v/>
      </c>
      <c r="AC55" s="346" t="str">
        <f t="shared" si="11"/>
        <v/>
      </c>
      <c r="AE55" s="346" t="str">
        <f t="shared" si="12"/>
        <v/>
      </c>
      <c r="AG55" s="346" t="str">
        <f t="shared" si="13"/>
        <v/>
      </c>
      <c r="AI55" s="346" t="str">
        <f t="shared" si="14"/>
        <v/>
      </c>
      <c r="AK55" s="346" t="str">
        <f t="shared" si="15"/>
        <v/>
      </c>
      <c r="AM55" s="346" t="str">
        <f t="shared" si="16"/>
        <v/>
      </c>
      <c r="AO55" s="346" t="str">
        <f t="shared" si="17"/>
        <v/>
      </c>
      <c r="AQ55" s="346" t="str">
        <f t="shared" si="18"/>
        <v/>
      </c>
      <c r="AT55" s="329" t="s">
        <v>299</v>
      </c>
    </row>
    <row r="56" spans="5:46" customFormat="1" x14ac:dyDescent="0.3">
      <c r="E56" s="346" t="str">
        <f t="shared" si="0"/>
        <v/>
      </c>
      <c r="G56" s="346" t="str">
        <f t="shared" si="0"/>
        <v/>
      </c>
      <c r="I56" s="346" t="str">
        <f t="shared" si="1"/>
        <v/>
      </c>
      <c r="K56" s="346" t="str">
        <f t="shared" si="2"/>
        <v/>
      </c>
      <c r="M56" s="346" t="str">
        <f t="shared" si="3"/>
        <v/>
      </c>
      <c r="O56" s="346" t="str">
        <f t="shared" si="4"/>
        <v/>
      </c>
      <c r="Q56" s="346" t="str">
        <f t="shared" si="5"/>
        <v/>
      </c>
      <c r="S56" s="346" t="str">
        <f t="shared" si="6"/>
        <v/>
      </c>
      <c r="U56" s="346" t="str">
        <f t="shared" si="7"/>
        <v/>
      </c>
      <c r="W56" s="346" t="str">
        <f t="shared" si="8"/>
        <v/>
      </c>
      <c r="Y56" s="346" t="str">
        <f t="shared" si="9"/>
        <v/>
      </c>
      <c r="AA56" s="346" t="str">
        <f t="shared" si="10"/>
        <v/>
      </c>
      <c r="AC56" s="346" t="str">
        <f t="shared" si="11"/>
        <v/>
      </c>
      <c r="AE56" s="346" t="str">
        <f t="shared" si="12"/>
        <v/>
      </c>
      <c r="AG56" s="346" t="str">
        <f t="shared" si="13"/>
        <v/>
      </c>
      <c r="AI56" s="346" t="str">
        <f t="shared" si="14"/>
        <v/>
      </c>
      <c r="AK56" s="346" t="str">
        <f t="shared" si="15"/>
        <v/>
      </c>
      <c r="AM56" s="346" t="str">
        <f t="shared" si="16"/>
        <v/>
      </c>
      <c r="AO56" s="346" t="str">
        <f t="shared" si="17"/>
        <v/>
      </c>
      <c r="AQ56" s="346" t="str">
        <f t="shared" si="18"/>
        <v/>
      </c>
      <c r="AT56" s="329" t="s">
        <v>299</v>
      </c>
    </row>
    <row r="57" spans="5:46" customFormat="1" x14ac:dyDescent="0.3">
      <c r="E57" s="346" t="str">
        <f t="shared" si="0"/>
        <v/>
      </c>
      <c r="G57" s="346" t="str">
        <f t="shared" si="0"/>
        <v/>
      </c>
      <c r="I57" s="346" t="str">
        <f t="shared" si="1"/>
        <v/>
      </c>
      <c r="K57" s="346" t="str">
        <f t="shared" si="2"/>
        <v/>
      </c>
      <c r="M57" s="346" t="str">
        <f t="shared" si="3"/>
        <v/>
      </c>
      <c r="O57" s="346" t="str">
        <f t="shared" si="4"/>
        <v/>
      </c>
      <c r="Q57" s="346" t="str">
        <f t="shared" si="5"/>
        <v/>
      </c>
      <c r="S57" s="346" t="str">
        <f t="shared" si="6"/>
        <v/>
      </c>
      <c r="U57" s="346" t="str">
        <f t="shared" si="7"/>
        <v/>
      </c>
      <c r="W57" s="346" t="str">
        <f t="shared" si="8"/>
        <v/>
      </c>
      <c r="Y57" s="346" t="str">
        <f t="shared" si="9"/>
        <v/>
      </c>
      <c r="AA57" s="346" t="str">
        <f t="shared" si="10"/>
        <v/>
      </c>
      <c r="AC57" s="346" t="str">
        <f t="shared" si="11"/>
        <v/>
      </c>
      <c r="AE57" s="346" t="str">
        <f t="shared" si="12"/>
        <v/>
      </c>
      <c r="AG57" s="346" t="str">
        <f t="shared" si="13"/>
        <v/>
      </c>
      <c r="AI57" s="346" t="str">
        <f t="shared" si="14"/>
        <v/>
      </c>
      <c r="AK57" s="346" t="str">
        <f t="shared" si="15"/>
        <v/>
      </c>
      <c r="AM57" s="346" t="str">
        <f t="shared" si="16"/>
        <v/>
      </c>
      <c r="AO57" s="346" t="str">
        <f t="shared" si="17"/>
        <v/>
      </c>
      <c r="AQ57" s="346" t="str">
        <f t="shared" si="18"/>
        <v/>
      </c>
      <c r="AT57" s="329" t="s">
        <v>299</v>
      </c>
    </row>
    <row r="58" spans="5:46" customFormat="1" x14ac:dyDescent="0.3">
      <c r="E58" s="346" t="str">
        <f t="shared" si="0"/>
        <v/>
      </c>
      <c r="G58" s="346" t="str">
        <f t="shared" si="0"/>
        <v/>
      </c>
      <c r="I58" s="346" t="str">
        <f t="shared" si="1"/>
        <v/>
      </c>
      <c r="K58" s="346" t="str">
        <f t="shared" si="2"/>
        <v/>
      </c>
      <c r="M58" s="346" t="str">
        <f t="shared" si="3"/>
        <v/>
      </c>
      <c r="O58" s="346" t="str">
        <f t="shared" si="4"/>
        <v/>
      </c>
      <c r="Q58" s="346" t="str">
        <f t="shared" si="5"/>
        <v/>
      </c>
      <c r="S58" s="346" t="str">
        <f t="shared" si="6"/>
        <v/>
      </c>
      <c r="U58" s="346" t="str">
        <f t="shared" si="7"/>
        <v/>
      </c>
      <c r="W58" s="346" t="str">
        <f t="shared" si="8"/>
        <v/>
      </c>
      <c r="Y58" s="346" t="str">
        <f t="shared" si="9"/>
        <v/>
      </c>
      <c r="AA58" s="346" t="str">
        <f t="shared" si="10"/>
        <v/>
      </c>
      <c r="AC58" s="346" t="str">
        <f t="shared" si="11"/>
        <v/>
      </c>
      <c r="AE58" s="346" t="str">
        <f t="shared" si="12"/>
        <v/>
      </c>
      <c r="AG58" s="346" t="str">
        <f t="shared" si="13"/>
        <v/>
      </c>
      <c r="AI58" s="346" t="str">
        <f t="shared" si="14"/>
        <v/>
      </c>
      <c r="AK58" s="346" t="str">
        <f t="shared" si="15"/>
        <v/>
      </c>
      <c r="AM58" s="346" t="str">
        <f t="shared" si="16"/>
        <v/>
      </c>
      <c r="AO58" s="346" t="str">
        <f t="shared" si="17"/>
        <v/>
      </c>
      <c r="AQ58" s="346" t="str">
        <f t="shared" si="18"/>
        <v/>
      </c>
      <c r="AT58" s="329" t="s">
        <v>299</v>
      </c>
    </row>
    <row r="59" spans="5:46" customFormat="1" x14ac:dyDescent="0.3">
      <c r="E59" s="346" t="str">
        <f t="shared" si="0"/>
        <v/>
      </c>
      <c r="G59" s="346" t="str">
        <f t="shared" si="0"/>
        <v/>
      </c>
      <c r="I59" s="346" t="str">
        <f t="shared" si="1"/>
        <v/>
      </c>
      <c r="K59" s="346" t="str">
        <f t="shared" si="2"/>
        <v/>
      </c>
      <c r="M59" s="346" t="str">
        <f t="shared" si="3"/>
        <v/>
      </c>
      <c r="O59" s="346" t="str">
        <f t="shared" si="4"/>
        <v/>
      </c>
      <c r="Q59" s="346" t="str">
        <f t="shared" si="5"/>
        <v/>
      </c>
      <c r="S59" s="346" t="str">
        <f t="shared" si="6"/>
        <v/>
      </c>
      <c r="U59" s="346" t="str">
        <f t="shared" si="7"/>
        <v/>
      </c>
      <c r="W59" s="346" t="str">
        <f t="shared" si="8"/>
        <v/>
      </c>
      <c r="Y59" s="346" t="str">
        <f t="shared" si="9"/>
        <v/>
      </c>
      <c r="AA59" s="346" t="str">
        <f t="shared" si="10"/>
        <v/>
      </c>
      <c r="AC59" s="346" t="str">
        <f t="shared" si="11"/>
        <v/>
      </c>
      <c r="AE59" s="346" t="str">
        <f t="shared" si="12"/>
        <v/>
      </c>
      <c r="AG59" s="346" t="str">
        <f t="shared" si="13"/>
        <v/>
      </c>
      <c r="AI59" s="346" t="str">
        <f t="shared" si="14"/>
        <v/>
      </c>
      <c r="AK59" s="346" t="str">
        <f t="shared" si="15"/>
        <v/>
      </c>
      <c r="AM59" s="346" t="str">
        <f t="shared" si="16"/>
        <v/>
      </c>
      <c r="AO59" s="346" t="str">
        <f t="shared" si="17"/>
        <v/>
      </c>
      <c r="AQ59" s="346" t="str">
        <f t="shared" si="18"/>
        <v/>
      </c>
      <c r="AT59" s="329" t="s">
        <v>299</v>
      </c>
    </row>
    <row r="60" spans="5:46" customFormat="1" x14ac:dyDescent="0.3">
      <c r="E60" s="346" t="str">
        <f t="shared" si="0"/>
        <v/>
      </c>
      <c r="G60" s="346" t="str">
        <f t="shared" si="0"/>
        <v/>
      </c>
      <c r="I60" s="346" t="str">
        <f t="shared" si="1"/>
        <v/>
      </c>
      <c r="K60" s="346" t="str">
        <f t="shared" si="2"/>
        <v/>
      </c>
      <c r="M60" s="346" t="str">
        <f t="shared" si="3"/>
        <v/>
      </c>
      <c r="O60" s="346" t="str">
        <f t="shared" si="4"/>
        <v/>
      </c>
      <c r="Q60" s="346" t="str">
        <f t="shared" si="5"/>
        <v/>
      </c>
      <c r="S60" s="346" t="str">
        <f t="shared" si="6"/>
        <v/>
      </c>
      <c r="U60" s="346" t="str">
        <f t="shared" si="7"/>
        <v/>
      </c>
      <c r="W60" s="346" t="str">
        <f t="shared" si="8"/>
        <v/>
      </c>
      <c r="Y60" s="346" t="str">
        <f t="shared" si="9"/>
        <v/>
      </c>
      <c r="AA60" s="346" t="str">
        <f t="shared" si="10"/>
        <v/>
      </c>
      <c r="AC60" s="346" t="str">
        <f t="shared" si="11"/>
        <v/>
      </c>
      <c r="AE60" s="346" t="str">
        <f t="shared" si="12"/>
        <v/>
      </c>
      <c r="AG60" s="346" t="str">
        <f t="shared" si="13"/>
        <v/>
      </c>
      <c r="AI60" s="346" t="str">
        <f t="shared" si="14"/>
        <v/>
      </c>
      <c r="AK60" s="346" t="str">
        <f t="shared" si="15"/>
        <v/>
      </c>
      <c r="AM60" s="346" t="str">
        <f t="shared" si="16"/>
        <v/>
      </c>
      <c r="AO60" s="346" t="str">
        <f t="shared" si="17"/>
        <v/>
      </c>
      <c r="AQ60" s="346" t="str">
        <f t="shared" si="18"/>
        <v/>
      </c>
      <c r="AT60" s="329" t="s">
        <v>299</v>
      </c>
    </row>
    <row r="61" spans="5:46" customFormat="1" x14ac:dyDescent="0.3">
      <c r="E61" s="346" t="str">
        <f t="shared" si="0"/>
        <v/>
      </c>
      <c r="G61" s="346" t="str">
        <f t="shared" si="0"/>
        <v/>
      </c>
      <c r="I61" s="346" t="str">
        <f t="shared" si="1"/>
        <v/>
      </c>
      <c r="K61" s="346" t="str">
        <f t="shared" si="2"/>
        <v/>
      </c>
      <c r="M61" s="346" t="str">
        <f t="shared" si="3"/>
        <v/>
      </c>
      <c r="O61" s="346" t="str">
        <f t="shared" si="4"/>
        <v/>
      </c>
      <c r="Q61" s="346" t="str">
        <f t="shared" si="5"/>
        <v/>
      </c>
      <c r="S61" s="346" t="str">
        <f t="shared" si="6"/>
        <v/>
      </c>
      <c r="U61" s="346" t="str">
        <f t="shared" si="7"/>
        <v/>
      </c>
      <c r="W61" s="346" t="str">
        <f t="shared" si="8"/>
        <v/>
      </c>
      <c r="Y61" s="346" t="str">
        <f t="shared" si="9"/>
        <v/>
      </c>
      <c r="AA61" s="346" t="str">
        <f t="shared" si="10"/>
        <v/>
      </c>
      <c r="AC61" s="346" t="str">
        <f t="shared" si="11"/>
        <v/>
      </c>
      <c r="AE61" s="346" t="str">
        <f t="shared" si="12"/>
        <v/>
      </c>
      <c r="AG61" s="346" t="str">
        <f t="shared" si="13"/>
        <v/>
      </c>
      <c r="AI61" s="346" t="str">
        <f t="shared" si="14"/>
        <v/>
      </c>
      <c r="AK61" s="346" t="str">
        <f t="shared" si="15"/>
        <v/>
      </c>
      <c r="AM61" s="346" t="str">
        <f t="shared" si="16"/>
        <v/>
      </c>
      <c r="AO61" s="346" t="str">
        <f t="shared" si="17"/>
        <v/>
      </c>
      <c r="AQ61" s="346" t="str">
        <f t="shared" si="18"/>
        <v/>
      </c>
      <c r="AT61" s="329" t="s">
        <v>299</v>
      </c>
    </row>
    <row r="62" spans="5:46" customFormat="1" x14ac:dyDescent="0.3">
      <c r="E62" s="346" t="str">
        <f t="shared" si="0"/>
        <v/>
      </c>
      <c r="G62" s="346" t="str">
        <f t="shared" si="0"/>
        <v/>
      </c>
      <c r="I62" s="346" t="str">
        <f t="shared" si="1"/>
        <v/>
      </c>
      <c r="K62" s="346" t="str">
        <f t="shared" si="2"/>
        <v/>
      </c>
      <c r="M62" s="346" t="str">
        <f t="shared" si="3"/>
        <v/>
      </c>
      <c r="O62" s="346" t="str">
        <f t="shared" si="4"/>
        <v/>
      </c>
      <c r="Q62" s="346" t="str">
        <f t="shared" si="5"/>
        <v/>
      </c>
      <c r="S62" s="346" t="str">
        <f t="shared" si="6"/>
        <v/>
      </c>
      <c r="U62" s="346" t="str">
        <f t="shared" si="7"/>
        <v/>
      </c>
      <c r="W62" s="346" t="str">
        <f t="shared" si="8"/>
        <v/>
      </c>
      <c r="Y62" s="346" t="str">
        <f t="shared" si="9"/>
        <v/>
      </c>
      <c r="AA62" s="346" t="str">
        <f t="shared" si="10"/>
        <v/>
      </c>
      <c r="AC62" s="346" t="str">
        <f t="shared" si="11"/>
        <v/>
      </c>
      <c r="AE62" s="346" t="str">
        <f t="shared" si="12"/>
        <v/>
      </c>
      <c r="AG62" s="346" t="str">
        <f t="shared" si="13"/>
        <v/>
      </c>
      <c r="AI62" s="346" t="str">
        <f t="shared" si="14"/>
        <v/>
      </c>
      <c r="AK62" s="346" t="str">
        <f t="shared" si="15"/>
        <v/>
      </c>
      <c r="AM62" s="346" t="str">
        <f t="shared" si="16"/>
        <v/>
      </c>
      <c r="AO62" s="346" t="str">
        <f t="shared" si="17"/>
        <v/>
      </c>
      <c r="AQ62" s="346" t="str">
        <f t="shared" si="18"/>
        <v/>
      </c>
      <c r="AT62" s="329" t="s">
        <v>299</v>
      </c>
    </row>
    <row r="63" spans="5:46" customFormat="1" x14ac:dyDescent="0.3">
      <c r="E63" s="346" t="str">
        <f t="shared" si="0"/>
        <v/>
      </c>
      <c r="G63" s="346" t="str">
        <f t="shared" si="0"/>
        <v/>
      </c>
      <c r="I63" s="346" t="str">
        <f t="shared" si="1"/>
        <v/>
      </c>
      <c r="K63" s="346" t="str">
        <f t="shared" si="2"/>
        <v/>
      </c>
      <c r="M63" s="346" t="str">
        <f t="shared" si="3"/>
        <v/>
      </c>
      <c r="O63" s="346" t="str">
        <f t="shared" si="4"/>
        <v/>
      </c>
      <c r="Q63" s="346" t="str">
        <f t="shared" si="5"/>
        <v/>
      </c>
      <c r="S63" s="346" t="str">
        <f t="shared" si="6"/>
        <v/>
      </c>
      <c r="U63" s="346" t="str">
        <f t="shared" si="7"/>
        <v/>
      </c>
      <c r="W63" s="346" t="str">
        <f t="shared" si="8"/>
        <v/>
      </c>
      <c r="Y63" s="346" t="str">
        <f t="shared" si="9"/>
        <v/>
      </c>
      <c r="AA63" s="346" t="str">
        <f t="shared" si="10"/>
        <v/>
      </c>
      <c r="AC63" s="346" t="str">
        <f t="shared" si="11"/>
        <v/>
      </c>
      <c r="AE63" s="346" t="str">
        <f t="shared" si="12"/>
        <v/>
      </c>
      <c r="AG63" s="346" t="str">
        <f t="shared" si="13"/>
        <v/>
      </c>
      <c r="AI63" s="346" t="str">
        <f t="shared" si="14"/>
        <v/>
      </c>
      <c r="AK63" s="346" t="str">
        <f t="shared" si="15"/>
        <v/>
      </c>
      <c r="AM63" s="346" t="str">
        <f t="shared" si="16"/>
        <v/>
      </c>
      <c r="AO63" s="346" t="str">
        <f t="shared" si="17"/>
        <v/>
      </c>
      <c r="AQ63" s="346" t="str">
        <f t="shared" si="18"/>
        <v/>
      </c>
      <c r="AT63" s="329" t="s">
        <v>299</v>
      </c>
    </row>
    <row r="64" spans="5:46" customFormat="1" x14ac:dyDescent="0.3">
      <c r="E64" s="346" t="str">
        <f t="shared" si="0"/>
        <v/>
      </c>
      <c r="G64" s="346" t="str">
        <f t="shared" si="0"/>
        <v/>
      </c>
      <c r="I64" s="346" t="str">
        <f t="shared" si="1"/>
        <v/>
      </c>
      <c r="K64" s="346" t="str">
        <f t="shared" si="2"/>
        <v/>
      </c>
      <c r="M64" s="346" t="str">
        <f t="shared" si="3"/>
        <v/>
      </c>
      <c r="O64" s="346" t="str">
        <f t="shared" si="4"/>
        <v/>
      </c>
      <c r="Q64" s="346" t="str">
        <f t="shared" si="5"/>
        <v/>
      </c>
      <c r="S64" s="346" t="str">
        <f t="shared" si="6"/>
        <v/>
      </c>
      <c r="U64" s="346" t="str">
        <f t="shared" si="7"/>
        <v/>
      </c>
      <c r="W64" s="346" t="str">
        <f t="shared" si="8"/>
        <v/>
      </c>
      <c r="Y64" s="346" t="str">
        <f t="shared" si="9"/>
        <v/>
      </c>
      <c r="AA64" s="346" t="str">
        <f t="shared" si="10"/>
        <v/>
      </c>
      <c r="AC64" s="346" t="str">
        <f t="shared" si="11"/>
        <v/>
      </c>
      <c r="AE64" s="346" t="str">
        <f t="shared" si="12"/>
        <v/>
      </c>
      <c r="AG64" s="346" t="str">
        <f t="shared" si="13"/>
        <v/>
      </c>
      <c r="AI64" s="346" t="str">
        <f t="shared" si="14"/>
        <v/>
      </c>
      <c r="AK64" s="346" t="str">
        <f t="shared" si="15"/>
        <v/>
      </c>
      <c r="AM64" s="346" t="str">
        <f t="shared" si="16"/>
        <v/>
      </c>
      <c r="AO64" s="346" t="str">
        <f t="shared" si="17"/>
        <v/>
      </c>
      <c r="AQ64" s="346" t="str">
        <f t="shared" si="18"/>
        <v/>
      </c>
      <c r="AT64" s="329" t="s">
        <v>299</v>
      </c>
    </row>
    <row r="65" spans="5:46" customFormat="1" x14ac:dyDescent="0.3">
      <c r="E65" s="346" t="str">
        <f t="shared" si="0"/>
        <v/>
      </c>
      <c r="G65" s="346" t="str">
        <f t="shared" si="0"/>
        <v/>
      </c>
      <c r="I65" s="346" t="str">
        <f t="shared" si="1"/>
        <v/>
      </c>
      <c r="K65" s="346" t="str">
        <f t="shared" si="2"/>
        <v/>
      </c>
      <c r="M65" s="346" t="str">
        <f t="shared" si="3"/>
        <v/>
      </c>
      <c r="O65" s="346" t="str">
        <f t="shared" si="4"/>
        <v/>
      </c>
      <c r="Q65" s="346" t="str">
        <f t="shared" si="5"/>
        <v/>
      </c>
      <c r="S65" s="346" t="str">
        <f t="shared" si="6"/>
        <v/>
      </c>
      <c r="U65" s="346" t="str">
        <f t="shared" si="7"/>
        <v/>
      </c>
      <c r="W65" s="346" t="str">
        <f t="shared" si="8"/>
        <v/>
      </c>
      <c r="Y65" s="346" t="str">
        <f t="shared" si="9"/>
        <v/>
      </c>
      <c r="AA65" s="346" t="str">
        <f t="shared" si="10"/>
        <v/>
      </c>
      <c r="AC65" s="346" t="str">
        <f t="shared" si="11"/>
        <v/>
      </c>
      <c r="AE65" s="346" t="str">
        <f t="shared" si="12"/>
        <v/>
      </c>
      <c r="AG65" s="346" t="str">
        <f t="shared" si="13"/>
        <v/>
      </c>
      <c r="AI65" s="346" t="str">
        <f t="shared" si="14"/>
        <v/>
      </c>
      <c r="AK65" s="346" t="str">
        <f t="shared" si="15"/>
        <v/>
      </c>
      <c r="AM65" s="346" t="str">
        <f t="shared" si="16"/>
        <v/>
      </c>
      <c r="AO65" s="346" t="str">
        <f t="shared" si="17"/>
        <v/>
      </c>
      <c r="AQ65" s="346" t="str">
        <f t="shared" si="18"/>
        <v/>
      </c>
      <c r="AT65" s="329" t="s">
        <v>299</v>
      </c>
    </row>
    <row r="66" spans="5:46" customFormat="1" x14ac:dyDescent="0.3">
      <c r="E66" s="346" t="str">
        <f t="shared" si="0"/>
        <v/>
      </c>
      <c r="G66" s="346" t="str">
        <f t="shared" si="0"/>
        <v/>
      </c>
      <c r="I66" s="346" t="str">
        <f t="shared" si="1"/>
        <v/>
      </c>
      <c r="K66" s="346" t="str">
        <f t="shared" si="2"/>
        <v/>
      </c>
      <c r="M66" s="346" t="str">
        <f t="shared" si="3"/>
        <v/>
      </c>
      <c r="O66" s="346" t="str">
        <f t="shared" si="4"/>
        <v/>
      </c>
      <c r="Q66" s="346" t="str">
        <f t="shared" si="5"/>
        <v/>
      </c>
      <c r="S66" s="346" t="str">
        <f t="shared" si="6"/>
        <v/>
      </c>
      <c r="U66" s="346" t="str">
        <f t="shared" si="7"/>
        <v/>
      </c>
      <c r="W66" s="346" t="str">
        <f t="shared" si="8"/>
        <v/>
      </c>
      <c r="Y66" s="346" t="str">
        <f t="shared" si="9"/>
        <v/>
      </c>
      <c r="AA66" s="346" t="str">
        <f t="shared" si="10"/>
        <v/>
      </c>
      <c r="AC66" s="346" t="str">
        <f t="shared" si="11"/>
        <v/>
      </c>
      <c r="AE66" s="346" t="str">
        <f t="shared" si="12"/>
        <v/>
      </c>
      <c r="AG66" s="346" t="str">
        <f t="shared" si="13"/>
        <v/>
      </c>
      <c r="AI66" s="346" t="str">
        <f t="shared" si="14"/>
        <v/>
      </c>
      <c r="AK66" s="346" t="str">
        <f t="shared" si="15"/>
        <v/>
      </c>
      <c r="AM66" s="346" t="str">
        <f t="shared" si="16"/>
        <v/>
      </c>
      <c r="AO66" s="346" t="str">
        <f t="shared" si="17"/>
        <v/>
      </c>
      <c r="AQ66" s="346" t="str">
        <f t="shared" si="18"/>
        <v/>
      </c>
      <c r="AT66" s="329" t="s">
        <v>299</v>
      </c>
    </row>
    <row r="67" spans="5:46" customFormat="1" x14ac:dyDescent="0.3">
      <c r="E67" s="346" t="str">
        <f t="shared" si="0"/>
        <v/>
      </c>
      <c r="G67" s="346" t="str">
        <f t="shared" si="0"/>
        <v/>
      </c>
      <c r="I67" s="346" t="str">
        <f t="shared" si="1"/>
        <v/>
      </c>
      <c r="K67" s="346" t="str">
        <f t="shared" si="2"/>
        <v/>
      </c>
      <c r="M67" s="346" t="str">
        <f t="shared" si="3"/>
        <v/>
      </c>
      <c r="O67" s="346" t="str">
        <f t="shared" si="4"/>
        <v/>
      </c>
      <c r="Q67" s="346" t="str">
        <f t="shared" si="5"/>
        <v/>
      </c>
      <c r="S67" s="346" t="str">
        <f t="shared" si="6"/>
        <v/>
      </c>
      <c r="U67" s="346" t="str">
        <f t="shared" si="7"/>
        <v/>
      </c>
      <c r="W67" s="346" t="str">
        <f t="shared" si="8"/>
        <v/>
      </c>
      <c r="Y67" s="346" t="str">
        <f t="shared" si="9"/>
        <v/>
      </c>
      <c r="AA67" s="346" t="str">
        <f t="shared" si="10"/>
        <v/>
      </c>
      <c r="AC67" s="346" t="str">
        <f t="shared" si="11"/>
        <v/>
      </c>
      <c r="AE67" s="346" t="str">
        <f t="shared" si="12"/>
        <v/>
      </c>
      <c r="AG67" s="346" t="str">
        <f t="shared" si="13"/>
        <v/>
      </c>
      <c r="AI67" s="346" t="str">
        <f t="shared" si="14"/>
        <v/>
      </c>
      <c r="AK67" s="346" t="str">
        <f t="shared" si="15"/>
        <v/>
      </c>
      <c r="AM67" s="346" t="str">
        <f t="shared" si="16"/>
        <v/>
      </c>
      <c r="AO67" s="346" t="str">
        <f t="shared" si="17"/>
        <v/>
      </c>
      <c r="AQ67" s="346" t="str">
        <f t="shared" si="18"/>
        <v/>
      </c>
      <c r="AT67" s="329" t="s">
        <v>299</v>
      </c>
    </row>
    <row r="68" spans="5:46" customFormat="1" x14ac:dyDescent="0.3">
      <c r="E68" s="346" t="str">
        <f t="shared" si="0"/>
        <v/>
      </c>
      <c r="G68" s="346" t="str">
        <f t="shared" si="0"/>
        <v/>
      </c>
      <c r="I68" s="346" t="str">
        <f t="shared" si="1"/>
        <v/>
      </c>
      <c r="K68" s="346" t="str">
        <f t="shared" si="2"/>
        <v/>
      </c>
      <c r="M68" s="346" t="str">
        <f t="shared" si="3"/>
        <v/>
      </c>
      <c r="O68" s="346" t="str">
        <f t="shared" si="4"/>
        <v/>
      </c>
      <c r="Q68" s="346" t="str">
        <f t="shared" si="5"/>
        <v/>
      </c>
      <c r="S68" s="346" t="str">
        <f t="shared" si="6"/>
        <v/>
      </c>
      <c r="U68" s="346" t="str">
        <f t="shared" si="7"/>
        <v/>
      </c>
      <c r="W68" s="346" t="str">
        <f t="shared" si="8"/>
        <v/>
      </c>
      <c r="Y68" s="346" t="str">
        <f t="shared" si="9"/>
        <v/>
      </c>
      <c r="AA68" s="346" t="str">
        <f t="shared" si="10"/>
        <v/>
      </c>
      <c r="AC68" s="346" t="str">
        <f t="shared" si="11"/>
        <v/>
      </c>
      <c r="AE68" s="346" t="str">
        <f t="shared" si="12"/>
        <v/>
      </c>
      <c r="AG68" s="346" t="str">
        <f t="shared" si="13"/>
        <v/>
      </c>
      <c r="AI68" s="346" t="str">
        <f t="shared" si="14"/>
        <v/>
      </c>
      <c r="AK68" s="346" t="str">
        <f t="shared" si="15"/>
        <v/>
      </c>
      <c r="AM68" s="346" t="str">
        <f t="shared" si="16"/>
        <v/>
      </c>
      <c r="AO68" s="346" t="str">
        <f t="shared" si="17"/>
        <v/>
      </c>
      <c r="AQ68" s="346" t="str">
        <f t="shared" si="18"/>
        <v/>
      </c>
      <c r="AT68" s="329" t="s">
        <v>299</v>
      </c>
    </row>
    <row r="69" spans="5:46" customFormat="1" x14ac:dyDescent="0.3">
      <c r="E69" s="346" t="str">
        <f t="shared" si="0"/>
        <v/>
      </c>
      <c r="G69" s="346" t="str">
        <f t="shared" si="0"/>
        <v/>
      </c>
      <c r="I69" s="346" t="str">
        <f t="shared" si="1"/>
        <v/>
      </c>
      <c r="K69" s="346" t="str">
        <f t="shared" si="2"/>
        <v/>
      </c>
      <c r="M69" s="346" t="str">
        <f t="shared" si="3"/>
        <v/>
      </c>
      <c r="O69" s="346" t="str">
        <f t="shared" si="4"/>
        <v/>
      </c>
      <c r="Q69" s="346" t="str">
        <f t="shared" si="5"/>
        <v/>
      </c>
      <c r="S69" s="346" t="str">
        <f t="shared" si="6"/>
        <v/>
      </c>
      <c r="U69" s="346" t="str">
        <f t="shared" si="7"/>
        <v/>
      </c>
      <c r="W69" s="346" t="str">
        <f t="shared" si="8"/>
        <v/>
      </c>
      <c r="Y69" s="346" t="str">
        <f t="shared" si="9"/>
        <v/>
      </c>
      <c r="AA69" s="346" t="str">
        <f t="shared" si="10"/>
        <v/>
      </c>
      <c r="AC69" s="346" t="str">
        <f t="shared" si="11"/>
        <v/>
      </c>
      <c r="AE69" s="346" t="str">
        <f t="shared" si="12"/>
        <v/>
      </c>
      <c r="AG69" s="346" t="str">
        <f t="shared" si="13"/>
        <v/>
      </c>
      <c r="AI69" s="346" t="str">
        <f t="shared" si="14"/>
        <v/>
      </c>
      <c r="AK69" s="346" t="str">
        <f t="shared" si="15"/>
        <v/>
      </c>
      <c r="AM69" s="346" t="str">
        <f t="shared" si="16"/>
        <v/>
      </c>
      <c r="AO69" s="346" t="str">
        <f t="shared" si="17"/>
        <v/>
      </c>
      <c r="AQ69" s="346" t="str">
        <f t="shared" si="18"/>
        <v/>
      </c>
      <c r="AT69" s="329" t="s">
        <v>299</v>
      </c>
    </row>
    <row r="70" spans="5:46" customFormat="1" x14ac:dyDescent="0.3">
      <c r="E70" s="346" t="str">
        <f t="shared" si="0"/>
        <v/>
      </c>
      <c r="G70" s="346" t="str">
        <f t="shared" si="0"/>
        <v/>
      </c>
      <c r="I70" s="346" t="str">
        <f t="shared" si="1"/>
        <v/>
      </c>
      <c r="K70" s="346" t="str">
        <f t="shared" si="2"/>
        <v/>
      </c>
      <c r="M70" s="346" t="str">
        <f t="shared" si="3"/>
        <v/>
      </c>
      <c r="O70" s="346" t="str">
        <f t="shared" si="4"/>
        <v/>
      </c>
      <c r="Q70" s="346" t="str">
        <f t="shared" si="5"/>
        <v/>
      </c>
      <c r="S70" s="346" t="str">
        <f t="shared" si="6"/>
        <v/>
      </c>
      <c r="U70" s="346" t="str">
        <f t="shared" si="7"/>
        <v/>
      </c>
      <c r="W70" s="346" t="str">
        <f t="shared" si="8"/>
        <v/>
      </c>
      <c r="Y70" s="346" t="str">
        <f t="shared" si="9"/>
        <v/>
      </c>
      <c r="AA70" s="346" t="str">
        <f t="shared" si="10"/>
        <v/>
      </c>
      <c r="AC70" s="346" t="str">
        <f t="shared" si="11"/>
        <v/>
      </c>
      <c r="AE70" s="346" t="str">
        <f t="shared" si="12"/>
        <v/>
      </c>
      <c r="AG70" s="346" t="str">
        <f t="shared" si="13"/>
        <v/>
      </c>
      <c r="AI70" s="346" t="str">
        <f t="shared" si="14"/>
        <v/>
      </c>
      <c r="AK70" s="346" t="str">
        <f t="shared" si="15"/>
        <v/>
      </c>
      <c r="AM70" s="346" t="str">
        <f t="shared" si="16"/>
        <v/>
      </c>
      <c r="AO70" s="346" t="str">
        <f t="shared" si="17"/>
        <v/>
      </c>
      <c r="AQ70" s="346" t="str">
        <f t="shared" si="18"/>
        <v/>
      </c>
      <c r="AT70" s="329" t="s">
        <v>299</v>
      </c>
    </row>
    <row r="71" spans="5:46" customFormat="1" x14ac:dyDescent="0.3">
      <c r="E71" s="346" t="str">
        <f t="shared" si="0"/>
        <v/>
      </c>
      <c r="G71" s="346" t="str">
        <f t="shared" si="0"/>
        <v/>
      </c>
      <c r="I71" s="346" t="str">
        <f t="shared" si="1"/>
        <v/>
      </c>
      <c r="K71" s="346" t="str">
        <f t="shared" si="2"/>
        <v/>
      </c>
      <c r="M71" s="346" t="str">
        <f t="shared" si="3"/>
        <v/>
      </c>
      <c r="O71" s="346" t="str">
        <f t="shared" si="4"/>
        <v/>
      </c>
      <c r="Q71" s="346" t="str">
        <f t="shared" si="5"/>
        <v/>
      </c>
      <c r="S71" s="346" t="str">
        <f t="shared" si="6"/>
        <v/>
      </c>
      <c r="U71" s="346" t="str">
        <f t="shared" si="7"/>
        <v/>
      </c>
      <c r="W71" s="346" t="str">
        <f t="shared" si="8"/>
        <v/>
      </c>
      <c r="Y71" s="346" t="str">
        <f t="shared" si="9"/>
        <v/>
      </c>
      <c r="AA71" s="346" t="str">
        <f t="shared" si="10"/>
        <v/>
      </c>
      <c r="AC71" s="346" t="str">
        <f t="shared" si="11"/>
        <v/>
      </c>
      <c r="AE71" s="346" t="str">
        <f t="shared" si="12"/>
        <v/>
      </c>
      <c r="AG71" s="346" t="str">
        <f t="shared" si="13"/>
        <v/>
      </c>
      <c r="AI71" s="346" t="str">
        <f t="shared" si="14"/>
        <v/>
      </c>
      <c r="AK71" s="346" t="str">
        <f t="shared" si="15"/>
        <v/>
      </c>
      <c r="AM71" s="346" t="str">
        <f t="shared" si="16"/>
        <v/>
      </c>
      <c r="AO71" s="346" t="str">
        <f t="shared" si="17"/>
        <v/>
      </c>
      <c r="AQ71" s="346" t="str">
        <f t="shared" si="18"/>
        <v/>
      </c>
      <c r="AT71" s="329" t="s">
        <v>299</v>
      </c>
    </row>
    <row r="72" spans="5:46" customFormat="1" x14ac:dyDescent="0.3">
      <c r="E72" s="346" t="str">
        <f t="shared" si="0"/>
        <v/>
      </c>
      <c r="G72" s="346" t="str">
        <f t="shared" si="0"/>
        <v/>
      </c>
      <c r="I72" s="346" t="str">
        <f t="shared" si="1"/>
        <v/>
      </c>
      <c r="K72" s="346" t="str">
        <f t="shared" si="2"/>
        <v/>
      </c>
      <c r="M72" s="346" t="str">
        <f t="shared" si="3"/>
        <v/>
      </c>
      <c r="O72" s="346" t="str">
        <f t="shared" si="4"/>
        <v/>
      </c>
      <c r="Q72" s="346" t="str">
        <f t="shared" si="5"/>
        <v/>
      </c>
      <c r="S72" s="346" t="str">
        <f t="shared" si="6"/>
        <v/>
      </c>
      <c r="U72" s="346" t="str">
        <f t="shared" si="7"/>
        <v/>
      </c>
      <c r="W72" s="346" t="str">
        <f t="shared" si="8"/>
        <v/>
      </c>
      <c r="Y72" s="346" t="str">
        <f t="shared" si="9"/>
        <v/>
      </c>
      <c r="AA72" s="346" t="str">
        <f t="shared" si="10"/>
        <v/>
      </c>
      <c r="AC72" s="346" t="str">
        <f t="shared" si="11"/>
        <v/>
      </c>
      <c r="AE72" s="346" t="str">
        <f t="shared" si="12"/>
        <v/>
      </c>
      <c r="AG72" s="346" t="str">
        <f t="shared" si="13"/>
        <v/>
      </c>
      <c r="AI72" s="346" t="str">
        <f t="shared" si="14"/>
        <v/>
      </c>
      <c r="AK72" s="346" t="str">
        <f t="shared" si="15"/>
        <v/>
      </c>
      <c r="AM72" s="346" t="str">
        <f t="shared" si="16"/>
        <v/>
      </c>
      <c r="AO72" s="346" t="str">
        <f t="shared" si="17"/>
        <v/>
      </c>
      <c r="AQ72" s="346" t="str">
        <f t="shared" si="18"/>
        <v/>
      </c>
      <c r="AT72" s="329" t="s">
        <v>299</v>
      </c>
    </row>
    <row r="73" spans="5:46" customFormat="1" x14ac:dyDescent="0.3">
      <c r="E73" s="346" t="str">
        <f t="shared" si="0"/>
        <v/>
      </c>
      <c r="G73" s="346" t="str">
        <f t="shared" si="0"/>
        <v/>
      </c>
      <c r="I73" s="346" t="str">
        <f t="shared" si="1"/>
        <v/>
      </c>
      <c r="K73" s="346" t="str">
        <f t="shared" si="2"/>
        <v/>
      </c>
      <c r="M73" s="346" t="str">
        <f t="shared" si="3"/>
        <v/>
      </c>
      <c r="O73" s="346" t="str">
        <f t="shared" si="4"/>
        <v/>
      </c>
      <c r="Q73" s="346" t="str">
        <f t="shared" si="5"/>
        <v/>
      </c>
      <c r="S73" s="346" t="str">
        <f t="shared" si="6"/>
        <v/>
      </c>
      <c r="U73" s="346" t="str">
        <f t="shared" si="7"/>
        <v/>
      </c>
      <c r="W73" s="346" t="str">
        <f t="shared" si="8"/>
        <v/>
      </c>
      <c r="Y73" s="346" t="str">
        <f t="shared" si="9"/>
        <v/>
      </c>
      <c r="AA73" s="346" t="str">
        <f t="shared" si="10"/>
        <v/>
      </c>
      <c r="AC73" s="346" t="str">
        <f t="shared" si="11"/>
        <v/>
      </c>
      <c r="AE73" s="346" t="str">
        <f t="shared" si="12"/>
        <v/>
      </c>
      <c r="AG73" s="346" t="str">
        <f t="shared" si="13"/>
        <v/>
      </c>
      <c r="AI73" s="346" t="str">
        <f t="shared" si="14"/>
        <v/>
      </c>
      <c r="AK73" s="346" t="str">
        <f t="shared" si="15"/>
        <v/>
      </c>
      <c r="AM73" s="346" t="str">
        <f t="shared" si="16"/>
        <v/>
      </c>
      <c r="AO73" s="346" t="str">
        <f t="shared" si="17"/>
        <v/>
      </c>
      <c r="AQ73" s="346" t="str">
        <f t="shared" si="18"/>
        <v/>
      </c>
      <c r="AT73" s="329" t="s">
        <v>299</v>
      </c>
    </row>
    <row r="74" spans="5:46" customFormat="1" x14ac:dyDescent="0.3">
      <c r="E74" s="346" t="str">
        <f t="shared" si="0"/>
        <v/>
      </c>
      <c r="G74" s="346" t="str">
        <f t="shared" si="0"/>
        <v/>
      </c>
      <c r="I74" s="346" t="str">
        <f t="shared" si="1"/>
        <v/>
      </c>
      <c r="K74" s="346" t="str">
        <f t="shared" si="2"/>
        <v/>
      </c>
      <c r="M74" s="346" t="str">
        <f t="shared" si="3"/>
        <v/>
      </c>
      <c r="O74" s="346" t="str">
        <f t="shared" si="4"/>
        <v/>
      </c>
      <c r="Q74" s="346" t="str">
        <f t="shared" si="5"/>
        <v/>
      </c>
      <c r="S74" s="346" t="str">
        <f t="shared" si="6"/>
        <v/>
      </c>
      <c r="U74" s="346" t="str">
        <f t="shared" si="7"/>
        <v/>
      </c>
      <c r="W74" s="346" t="str">
        <f t="shared" si="8"/>
        <v/>
      </c>
      <c r="Y74" s="346" t="str">
        <f t="shared" si="9"/>
        <v/>
      </c>
      <c r="AA74" s="346" t="str">
        <f t="shared" si="10"/>
        <v/>
      </c>
      <c r="AC74" s="346" t="str">
        <f t="shared" si="11"/>
        <v/>
      </c>
      <c r="AE74" s="346" t="str">
        <f t="shared" si="12"/>
        <v/>
      </c>
      <c r="AG74" s="346" t="str">
        <f t="shared" si="13"/>
        <v/>
      </c>
      <c r="AI74" s="346" t="str">
        <f t="shared" si="14"/>
        <v/>
      </c>
      <c r="AK74" s="346" t="str">
        <f t="shared" si="15"/>
        <v/>
      </c>
      <c r="AM74" s="346" t="str">
        <f t="shared" si="16"/>
        <v/>
      </c>
      <c r="AO74" s="346" t="str">
        <f t="shared" si="17"/>
        <v/>
      </c>
      <c r="AQ74" s="346" t="str">
        <f t="shared" si="18"/>
        <v/>
      </c>
      <c r="AT74" s="329" t="s">
        <v>299</v>
      </c>
    </row>
    <row r="75" spans="5:46" customFormat="1" x14ac:dyDescent="0.3">
      <c r="E75" s="346" t="str">
        <f t="shared" si="0"/>
        <v/>
      </c>
      <c r="G75" s="346" t="str">
        <f t="shared" si="0"/>
        <v/>
      </c>
      <c r="I75" s="346" t="str">
        <f t="shared" si="1"/>
        <v/>
      </c>
      <c r="K75" s="346" t="str">
        <f t="shared" si="2"/>
        <v/>
      </c>
      <c r="M75" s="346" t="str">
        <f t="shared" si="3"/>
        <v/>
      </c>
      <c r="O75" s="346" t="str">
        <f t="shared" si="4"/>
        <v/>
      </c>
      <c r="Q75" s="346" t="str">
        <f t="shared" si="5"/>
        <v/>
      </c>
      <c r="S75" s="346" t="str">
        <f t="shared" si="6"/>
        <v/>
      </c>
      <c r="U75" s="346" t="str">
        <f t="shared" si="7"/>
        <v/>
      </c>
      <c r="W75" s="346" t="str">
        <f t="shared" si="8"/>
        <v/>
      </c>
      <c r="Y75" s="346" t="str">
        <f t="shared" si="9"/>
        <v/>
      </c>
      <c r="AA75" s="346" t="str">
        <f t="shared" si="10"/>
        <v/>
      </c>
      <c r="AC75" s="346" t="str">
        <f t="shared" si="11"/>
        <v/>
      </c>
      <c r="AE75" s="346" t="str">
        <f t="shared" si="12"/>
        <v/>
      </c>
      <c r="AG75" s="346" t="str">
        <f t="shared" si="13"/>
        <v/>
      </c>
      <c r="AI75" s="346" t="str">
        <f t="shared" si="14"/>
        <v/>
      </c>
      <c r="AK75" s="346" t="str">
        <f t="shared" si="15"/>
        <v/>
      </c>
      <c r="AM75" s="346" t="str">
        <f t="shared" si="16"/>
        <v/>
      </c>
      <c r="AO75" s="346" t="str">
        <f t="shared" si="17"/>
        <v/>
      </c>
      <c r="AQ75" s="346" t="str">
        <f t="shared" si="18"/>
        <v/>
      </c>
      <c r="AT75" s="329" t="s">
        <v>299</v>
      </c>
    </row>
    <row r="76" spans="5:46" customFormat="1" x14ac:dyDescent="0.3">
      <c r="E76" s="346" t="str">
        <f t="shared" si="0"/>
        <v/>
      </c>
      <c r="G76" s="346" t="str">
        <f t="shared" si="0"/>
        <v/>
      </c>
      <c r="I76" s="346" t="str">
        <f t="shared" si="1"/>
        <v/>
      </c>
      <c r="K76" s="346" t="str">
        <f t="shared" si="2"/>
        <v/>
      </c>
      <c r="M76" s="346" t="str">
        <f t="shared" si="3"/>
        <v/>
      </c>
      <c r="O76" s="346" t="str">
        <f t="shared" si="4"/>
        <v/>
      </c>
      <c r="Q76" s="346" t="str">
        <f t="shared" si="5"/>
        <v/>
      </c>
      <c r="S76" s="346" t="str">
        <f t="shared" si="6"/>
        <v/>
      </c>
      <c r="U76" s="346" t="str">
        <f t="shared" si="7"/>
        <v/>
      </c>
      <c r="W76" s="346" t="str">
        <f t="shared" si="8"/>
        <v/>
      </c>
      <c r="Y76" s="346" t="str">
        <f t="shared" si="9"/>
        <v/>
      </c>
      <c r="AA76" s="346" t="str">
        <f t="shared" si="10"/>
        <v/>
      </c>
      <c r="AC76" s="346" t="str">
        <f t="shared" si="11"/>
        <v/>
      </c>
      <c r="AE76" s="346" t="str">
        <f t="shared" si="12"/>
        <v/>
      </c>
      <c r="AG76" s="346" t="str">
        <f t="shared" si="13"/>
        <v/>
      </c>
      <c r="AI76" s="346" t="str">
        <f t="shared" si="14"/>
        <v/>
      </c>
      <c r="AK76" s="346" t="str">
        <f t="shared" si="15"/>
        <v/>
      </c>
      <c r="AM76" s="346" t="str">
        <f t="shared" si="16"/>
        <v/>
      </c>
      <c r="AO76" s="346" t="str">
        <f t="shared" si="17"/>
        <v/>
      </c>
      <c r="AQ76" s="346" t="str">
        <f t="shared" si="18"/>
        <v/>
      </c>
      <c r="AT76" s="329" t="s">
        <v>299</v>
      </c>
    </row>
    <row r="77" spans="5:46" customFormat="1" x14ac:dyDescent="0.3">
      <c r="E77" s="346" t="str">
        <f t="shared" ref="E77:G140" si="19">IF(OR($B77=0,D77=0),"",D77/$B77)</f>
        <v/>
      </c>
      <c r="G77" s="346" t="str">
        <f t="shared" si="19"/>
        <v/>
      </c>
      <c r="I77" s="346" t="str">
        <f t="shared" ref="I77:I140" si="20">IF(OR($B77=0,H77=0),"",H77/$B77)</f>
        <v/>
      </c>
      <c r="K77" s="346" t="str">
        <f t="shared" ref="K77:K140" si="21">IF(OR($B77=0,J77=0),"",J77/$B77)</f>
        <v/>
      </c>
      <c r="M77" s="346" t="str">
        <f t="shared" ref="M77:M140" si="22">IF(OR($B77=0,L77=0),"",L77/$B77)</f>
        <v/>
      </c>
      <c r="O77" s="346" t="str">
        <f t="shared" ref="O77:O140" si="23">IF(OR($B77=0,N77=0),"",N77/$B77)</f>
        <v/>
      </c>
      <c r="Q77" s="346" t="str">
        <f t="shared" ref="Q77:Q140" si="24">IF(OR($B77=0,P77=0),"",P77/$B77)</f>
        <v/>
      </c>
      <c r="S77" s="346" t="str">
        <f t="shared" ref="S77:S140" si="25">IF(OR($B77=0,R77=0),"",R77/$B77)</f>
        <v/>
      </c>
      <c r="U77" s="346" t="str">
        <f t="shared" ref="U77:U140" si="26">IF(OR($B77=0,T77=0),"",T77/$B77)</f>
        <v/>
      </c>
      <c r="W77" s="346" t="str">
        <f t="shared" ref="W77:W140" si="27">IF(OR($B77=0,V77=0),"",V77/$B77)</f>
        <v/>
      </c>
      <c r="Y77" s="346" t="str">
        <f t="shared" ref="Y77:Y140" si="28">IF(OR($B77=0,X77=0),"",X77/$B77)</f>
        <v/>
      </c>
      <c r="AA77" s="346" t="str">
        <f t="shared" ref="AA77:AA140" si="29">IF(OR($B77=0,Z77=0),"",Z77/$B77)</f>
        <v/>
      </c>
      <c r="AC77" s="346" t="str">
        <f t="shared" ref="AC77:AC140" si="30">IF(OR($B77=0,AB77=0),"",AB77/$B77)</f>
        <v/>
      </c>
      <c r="AE77" s="346" t="str">
        <f t="shared" ref="AE77:AE140" si="31">IF(OR($B77=0,AD77=0),"",AD77/$B77)</f>
        <v/>
      </c>
      <c r="AG77" s="346" t="str">
        <f t="shared" ref="AG77:AG140" si="32">IF(OR($B77=0,AF77=0),"",AF77/$B77)</f>
        <v/>
      </c>
      <c r="AI77" s="346" t="str">
        <f t="shared" ref="AI77:AI140" si="33">IF(OR($B77=0,AH77=0),"",AH77/$B77)</f>
        <v/>
      </c>
      <c r="AK77" s="346" t="str">
        <f t="shared" ref="AK77:AK140" si="34">IF(OR($B77=0,AJ77=0),"",AJ77/$B77)</f>
        <v/>
      </c>
      <c r="AM77" s="346" t="str">
        <f t="shared" ref="AM77:AM140" si="35">IF(OR($B77=0,AL77=0),"",AL77/$B77)</f>
        <v/>
      </c>
      <c r="AO77" s="346" t="str">
        <f t="shared" ref="AO77:AO140" si="36">IF(OR($B77=0,AN77=0),"",AN77/$B77)</f>
        <v/>
      </c>
      <c r="AQ77" s="346" t="str">
        <f t="shared" ref="AQ77:AQ140" si="37">IF(OR($B77=0,AP77=0),"",AP77/$B77)</f>
        <v/>
      </c>
      <c r="AT77" s="329" t="s">
        <v>299</v>
      </c>
    </row>
    <row r="78" spans="5:46" customFormat="1" x14ac:dyDescent="0.3">
      <c r="E78" s="346" t="str">
        <f t="shared" si="19"/>
        <v/>
      </c>
      <c r="G78" s="346" t="str">
        <f t="shared" si="19"/>
        <v/>
      </c>
      <c r="I78" s="346" t="str">
        <f t="shared" si="20"/>
        <v/>
      </c>
      <c r="K78" s="346" t="str">
        <f t="shared" si="21"/>
        <v/>
      </c>
      <c r="M78" s="346" t="str">
        <f t="shared" si="22"/>
        <v/>
      </c>
      <c r="O78" s="346" t="str">
        <f t="shared" si="23"/>
        <v/>
      </c>
      <c r="Q78" s="346" t="str">
        <f t="shared" si="24"/>
        <v/>
      </c>
      <c r="S78" s="346" t="str">
        <f t="shared" si="25"/>
        <v/>
      </c>
      <c r="U78" s="346" t="str">
        <f t="shared" si="26"/>
        <v/>
      </c>
      <c r="W78" s="346" t="str">
        <f t="shared" si="27"/>
        <v/>
      </c>
      <c r="Y78" s="346" t="str">
        <f t="shared" si="28"/>
        <v/>
      </c>
      <c r="AA78" s="346" t="str">
        <f t="shared" si="29"/>
        <v/>
      </c>
      <c r="AC78" s="346" t="str">
        <f t="shared" si="30"/>
        <v/>
      </c>
      <c r="AE78" s="346" t="str">
        <f t="shared" si="31"/>
        <v/>
      </c>
      <c r="AG78" s="346" t="str">
        <f t="shared" si="32"/>
        <v/>
      </c>
      <c r="AI78" s="346" t="str">
        <f t="shared" si="33"/>
        <v/>
      </c>
      <c r="AK78" s="346" t="str">
        <f t="shared" si="34"/>
        <v/>
      </c>
      <c r="AM78" s="346" t="str">
        <f t="shared" si="35"/>
        <v/>
      </c>
      <c r="AO78" s="346" t="str">
        <f t="shared" si="36"/>
        <v/>
      </c>
      <c r="AQ78" s="346" t="str">
        <f t="shared" si="37"/>
        <v/>
      </c>
      <c r="AT78" s="329" t="s">
        <v>299</v>
      </c>
    </row>
    <row r="79" spans="5:46" customFormat="1" x14ac:dyDescent="0.3">
      <c r="E79" s="346" t="str">
        <f t="shared" si="19"/>
        <v/>
      </c>
      <c r="G79" s="346" t="str">
        <f t="shared" si="19"/>
        <v/>
      </c>
      <c r="I79" s="346" t="str">
        <f t="shared" si="20"/>
        <v/>
      </c>
      <c r="K79" s="346" t="str">
        <f t="shared" si="21"/>
        <v/>
      </c>
      <c r="M79" s="346" t="str">
        <f t="shared" si="22"/>
        <v/>
      </c>
      <c r="O79" s="346" t="str">
        <f t="shared" si="23"/>
        <v/>
      </c>
      <c r="Q79" s="346" t="str">
        <f t="shared" si="24"/>
        <v/>
      </c>
      <c r="S79" s="346" t="str">
        <f t="shared" si="25"/>
        <v/>
      </c>
      <c r="U79" s="346" t="str">
        <f t="shared" si="26"/>
        <v/>
      </c>
      <c r="W79" s="346" t="str">
        <f t="shared" si="27"/>
        <v/>
      </c>
      <c r="Y79" s="346" t="str">
        <f t="shared" si="28"/>
        <v/>
      </c>
      <c r="AA79" s="346" t="str">
        <f t="shared" si="29"/>
        <v/>
      </c>
      <c r="AC79" s="346" t="str">
        <f t="shared" si="30"/>
        <v/>
      </c>
      <c r="AE79" s="346" t="str">
        <f t="shared" si="31"/>
        <v/>
      </c>
      <c r="AG79" s="346" t="str">
        <f t="shared" si="32"/>
        <v/>
      </c>
      <c r="AI79" s="346" t="str">
        <f t="shared" si="33"/>
        <v/>
      </c>
      <c r="AK79" s="346" t="str">
        <f t="shared" si="34"/>
        <v/>
      </c>
      <c r="AM79" s="346" t="str">
        <f t="shared" si="35"/>
        <v/>
      </c>
      <c r="AO79" s="346" t="str">
        <f t="shared" si="36"/>
        <v/>
      </c>
      <c r="AQ79" s="346" t="str">
        <f t="shared" si="37"/>
        <v/>
      </c>
      <c r="AT79" s="329" t="s">
        <v>299</v>
      </c>
    </row>
    <row r="80" spans="5:46" customFormat="1" x14ac:dyDescent="0.3">
      <c r="E80" s="346" t="str">
        <f t="shared" si="19"/>
        <v/>
      </c>
      <c r="G80" s="346" t="str">
        <f t="shared" si="19"/>
        <v/>
      </c>
      <c r="I80" s="346" t="str">
        <f t="shared" si="20"/>
        <v/>
      </c>
      <c r="K80" s="346" t="str">
        <f t="shared" si="21"/>
        <v/>
      </c>
      <c r="M80" s="346" t="str">
        <f t="shared" si="22"/>
        <v/>
      </c>
      <c r="O80" s="346" t="str">
        <f t="shared" si="23"/>
        <v/>
      </c>
      <c r="Q80" s="346" t="str">
        <f t="shared" si="24"/>
        <v/>
      </c>
      <c r="S80" s="346" t="str">
        <f t="shared" si="25"/>
        <v/>
      </c>
      <c r="U80" s="346" t="str">
        <f t="shared" si="26"/>
        <v/>
      </c>
      <c r="W80" s="346" t="str">
        <f t="shared" si="27"/>
        <v/>
      </c>
      <c r="Y80" s="346" t="str">
        <f t="shared" si="28"/>
        <v/>
      </c>
      <c r="AA80" s="346" t="str">
        <f t="shared" si="29"/>
        <v/>
      </c>
      <c r="AC80" s="346" t="str">
        <f t="shared" si="30"/>
        <v/>
      </c>
      <c r="AE80" s="346" t="str">
        <f t="shared" si="31"/>
        <v/>
      </c>
      <c r="AG80" s="346" t="str">
        <f t="shared" si="32"/>
        <v/>
      </c>
      <c r="AI80" s="346" t="str">
        <f t="shared" si="33"/>
        <v/>
      </c>
      <c r="AK80" s="346" t="str">
        <f t="shared" si="34"/>
        <v/>
      </c>
      <c r="AM80" s="346" t="str">
        <f t="shared" si="35"/>
        <v/>
      </c>
      <c r="AO80" s="346" t="str">
        <f t="shared" si="36"/>
        <v/>
      </c>
      <c r="AQ80" s="346" t="str">
        <f t="shared" si="37"/>
        <v/>
      </c>
      <c r="AT80" s="329" t="s">
        <v>299</v>
      </c>
    </row>
    <row r="81" spans="5:46" customFormat="1" x14ac:dyDescent="0.3">
      <c r="E81" s="346" t="str">
        <f t="shared" si="19"/>
        <v/>
      </c>
      <c r="G81" s="346" t="str">
        <f t="shared" si="19"/>
        <v/>
      </c>
      <c r="I81" s="346" t="str">
        <f t="shared" si="20"/>
        <v/>
      </c>
      <c r="K81" s="346" t="str">
        <f t="shared" si="21"/>
        <v/>
      </c>
      <c r="M81" s="346" t="str">
        <f t="shared" si="22"/>
        <v/>
      </c>
      <c r="O81" s="346" t="str">
        <f t="shared" si="23"/>
        <v/>
      </c>
      <c r="Q81" s="346" t="str">
        <f t="shared" si="24"/>
        <v/>
      </c>
      <c r="S81" s="346" t="str">
        <f t="shared" si="25"/>
        <v/>
      </c>
      <c r="U81" s="346" t="str">
        <f t="shared" si="26"/>
        <v/>
      </c>
      <c r="W81" s="346" t="str">
        <f t="shared" si="27"/>
        <v/>
      </c>
      <c r="Y81" s="346" t="str">
        <f t="shared" si="28"/>
        <v/>
      </c>
      <c r="AA81" s="346" t="str">
        <f t="shared" si="29"/>
        <v/>
      </c>
      <c r="AC81" s="346" t="str">
        <f t="shared" si="30"/>
        <v/>
      </c>
      <c r="AE81" s="346" t="str">
        <f t="shared" si="31"/>
        <v/>
      </c>
      <c r="AG81" s="346" t="str">
        <f t="shared" si="32"/>
        <v/>
      </c>
      <c r="AI81" s="346" t="str">
        <f t="shared" si="33"/>
        <v/>
      </c>
      <c r="AK81" s="346" t="str">
        <f t="shared" si="34"/>
        <v/>
      </c>
      <c r="AM81" s="346" t="str">
        <f t="shared" si="35"/>
        <v/>
      </c>
      <c r="AO81" s="346" t="str">
        <f t="shared" si="36"/>
        <v/>
      </c>
      <c r="AQ81" s="346" t="str">
        <f t="shared" si="37"/>
        <v/>
      </c>
      <c r="AT81" s="329" t="s">
        <v>299</v>
      </c>
    </row>
    <row r="82" spans="5:46" customFormat="1" x14ac:dyDescent="0.3">
      <c r="E82" s="346" t="str">
        <f t="shared" si="19"/>
        <v/>
      </c>
      <c r="G82" s="346" t="str">
        <f t="shared" si="19"/>
        <v/>
      </c>
      <c r="I82" s="346" t="str">
        <f t="shared" si="20"/>
        <v/>
      </c>
      <c r="K82" s="346" t="str">
        <f t="shared" si="21"/>
        <v/>
      </c>
      <c r="M82" s="346" t="str">
        <f t="shared" si="22"/>
        <v/>
      </c>
      <c r="O82" s="346" t="str">
        <f t="shared" si="23"/>
        <v/>
      </c>
      <c r="Q82" s="346" t="str">
        <f t="shared" si="24"/>
        <v/>
      </c>
      <c r="S82" s="346" t="str">
        <f t="shared" si="25"/>
        <v/>
      </c>
      <c r="U82" s="346" t="str">
        <f t="shared" si="26"/>
        <v/>
      </c>
      <c r="W82" s="346" t="str">
        <f t="shared" si="27"/>
        <v/>
      </c>
      <c r="Y82" s="346" t="str">
        <f t="shared" si="28"/>
        <v/>
      </c>
      <c r="AA82" s="346" t="str">
        <f t="shared" si="29"/>
        <v/>
      </c>
      <c r="AC82" s="346" t="str">
        <f t="shared" si="30"/>
        <v/>
      </c>
      <c r="AE82" s="346" t="str">
        <f t="shared" si="31"/>
        <v/>
      </c>
      <c r="AG82" s="346" t="str">
        <f t="shared" si="32"/>
        <v/>
      </c>
      <c r="AI82" s="346" t="str">
        <f t="shared" si="33"/>
        <v/>
      </c>
      <c r="AK82" s="346" t="str">
        <f t="shared" si="34"/>
        <v/>
      </c>
      <c r="AM82" s="346" t="str">
        <f t="shared" si="35"/>
        <v/>
      </c>
      <c r="AO82" s="346" t="str">
        <f t="shared" si="36"/>
        <v/>
      </c>
      <c r="AQ82" s="346" t="str">
        <f t="shared" si="37"/>
        <v/>
      </c>
      <c r="AT82" s="329" t="s">
        <v>299</v>
      </c>
    </row>
    <row r="83" spans="5:46" customFormat="1" x14ac:dyDescent="0.3">
      <c r="E83" s="346" t="str">
        <f t="shared" si="19"/>
        <v/>
      </c>
      <c r="G83" s="346" t="str">
        <f t="shared" si="19"/>
        <v/>
      </c>
      <c r="I83" s="346" t="str">
        <f t="shared" si="20"/>
        <v/>
      </c>
      <c r="K83" s="346" t="str">
        <f t="shared" si="21"/>
        <v/>
      </c>
      <c r="M83" s="346" t="str">
        <f t="shared" si="22"/>
        <v/>
      </c>
      <c r="O83" s="346" t="str">
        <f t="shared" si="23"/>
        <v/>
      </c>
      <c r="Q83" s="346" t="str">
        <f t="shared" si="24"/>
        <v/>
      </c>
      <c r="S83" s="346" t="str">
        <f t="shared" si="25"/>
        <v/>
      </c>
      <c r="U83" s="346" t="str">
        <f t="shared" si="26"/>
        <v/>
      </c>
      <c r="W83" s="346" t="str">
        <f t="shared" si="27"/>
        <v/>
      </c>
      <c r="Y83" s="346" t="str">
        <f t="shared" si="28"/>
        <v/>
      </c>
      <c r="AA83" s="346" t="str">
        <f t="shared" si="29"/>
        <v/>
      </c>
      <c r="AC83" s="346" t="str">
        <f t="shared" si="30"/>
        <v/>
      </c>
      <c r="AE83" s="346" t="str">
        <f t="shared" si="31"/>
        <v/>
      </c>
      <c r="AG83" s="346" t="str">
        <f t="shared" si="32"/>
        <v/>
      </c>
      <c r="AI83" s="346" t="str">
        <f t="shared" si="33"/>
        <v/>
      </c>
      <c r="AK83" s="346" t="str">
        <f t="shared" si="34"/>
        <v/>
      </c>
      <c r="AM83" s="346" t="str">
        <f t="shared" si="35"/>
        <v/>
      </c>
      <c r="AO83" s="346" t="str">
        <f t="shared" si="36"/>
        <v/>
      </c>
      <c r="AQ83" s="346" t="str">
        <f t="shared" si="37"/>
        <v/>
      </c>
      <c r="AT83" s="329" t="s">
        <v>299</v>
      </c>
    </row>
    <row r="84" spans="5:46" customFormat="1" x14ac:dyDescent="0.3">
      <c r="E84" s="346" t="str">
        <f t="shared" si="19"/>
        <v/>
      </c>
      <c r="G84" s="346" t="str">
        <f t="shared" si="19"/>
        <v/>
      </c>
      <c r="I84" s="346" t="str">
        <f t="shared" si="20"/>
        <v/>
      </c>
      <c r="K84" s="346" t="str">
        <f t="shared" si="21"/>
        <v/>
      </c>
      <c r="M84" s="346" t="str">
        <f t="shared" si="22"/>
        <v/>
      </c>
      <c r="O84" s="346" t="str">
        <f t="shared" si="23"/>
        <v/>
      </c>
      <c r="Q84" s="346" t="str">
        <f t="shared" si="24"/>
        <v/>
      </c>
      <c r="S84" s="346" t="str">
        <f t="shared" si="25"/>
        <v/>
      </c>
      <c r="U84" s="346" t="str">
        <f t="shared" si="26"/>
        <v/>
      </c>
      <c r="W84" s="346" t="str">
        <f t="shared" si="27"/>
        <v/>
      </c>
      <c r="Y84" s="346" t="str">
        <f t="shared" si="28"/>
        <v/>
      </c>
      <c r="AA84" s="346" t="str">
        <f t="shared" si="29"/>
        <v/>
      </c>
      <c r="AC84" s="346" t="str">
        <f t="shared" si="30"/>
        <v/>
      </c>
      <c r="AE84" s="346" t="str">
        <f t="shared" si="31"/>
        <v/>
      </c>
      <c r="AG84" s="346" t="str">
        <f t="shared" si="32"/>
        <v/>
      </c>
      <c r="AI84" s="346" t="str">
        <f t="shared" si="33"/>
        <v/>
      </c>
      <c r="AK84" s="346" t="str">
        <f t="shared" si="34"/>
        <v/>
      </c>
      <c r="AM84" s="346" t="str">
        <f t="shared" si="35"/>
        <v/>
      </c>
      <c r="AO84" s="346" t="str">
        <f t="shared" si="36"/>
        <v/>
      </c>
      <c r="AQ84" s="346" t="str">
        <f t="shared" si="37"/>
        <v/>
      </c>
      <c r="AT84" s="329" t="s">
        <v>299</v>
      </c>
    </row>
    <row r="85" spans="5:46" customFormat="1" x14ac:dyDescent="0.3">
      <c r="E85" s="346" t="str">
        <f t="shared" si="19"/>
        <v/>
      </c>
      <c r="G85" s="346" t="str">
        <f t="shared" si="19"/>
        <v/>
      </c>
      <c r="I85" s="346" t="str">
        <f t="shared" si="20"/>
        <v/>
      </c>
      <c r="K85" s="346" t="str">
        <f t="shared" si="21"/>
        <v/>
      </c>
      <c r="M85" s="346" t="str">
        <f t="shared" si="22"/>
        <v/>
      </c>
      <c r="O85" s="346" t="str">
        <f t="shared" si="23"/>
        <v/>
      </c>
      <c r="Q85" s="346" t="str">
        <f t="shared" si="24"/>
        <v/>
      </c>
      <c r="S85" s="346" t="str">
        <f t="shared" si="25"/>
        <v/>
      </c>
      <c r="U85" s="346" t="str">
        <f t="shared" si="26"/>
        <v/>
      </c>
      <c r="W85" s="346" t="str">
        <f t="shared" si="27"/>
        <v/>
      </c>
      <c r="Y85" s="346" t="str">
        <f t="shared" si="28"/>
        <v/>
      </c>
      <c r="AA85" s="346" t="str">
        <f t="shared" si="29"/>
        <v/>
      </c>
      <c r="AC85" s="346" t="str">
        <f t="shared" si="30"/>
        <v/>
      </c>
      <c r="AE85" s="346" t="str">
        <f t="shared" si="31"/>
        <v/>
      </c>
      <c r="AG85" s="346" t="str">
        <f t="shared" si="32"/>
        <v/>
      </c>
      <c r="AI85" s="346" t="str">
        <f t="shared" si="33"/>
        <v/>
      </c>
      <c r="AK85" s="346" t="str">
        <f t="shared" si="34"/>
        <v/>
      </c>
      <c r="AM85" s="346" t="str">
        <f t="shared" si="35"/>
        <v/>
      </c>
      <c r="AO85" s="346" t="str">
        <f t="shared" si="36"/>
        <v/>
      </c>
      <c r="AQ85" s="346" t="str">
        <f t="shared" si="37"/>
        <v/>
      </c>
      <c r="AT85" s="329" t="s">
        <v>299</v>
      </c>
    </row>
    <row r="86" spans="5:46" customFormat="1" x14ac:dyDescent="0.3">
      <c r="E86" s="346" t="str">
        <f t="shared" si="19"/>
        <v/>
      </c>
      <c r="G86" s="346" t="str">
        <f t="shared" si="19"/>
        <v/>
      </c>
      <c r="I86" s="346" t="str">
        <f t="shared" si="20"/>
        <v/>
      </c>
      <c r="K86" s="346" t="str">
        <f t="shared" si="21"/>
        <v/>
      </c>
      <c r="M86" s="346" t="str">
        <f t="shared" si="22"/>
        <v/>
      </c>
      <c r="O86" s="346" t="str">
        <f t="shared" si="23"/>
        <v/>
      </c>
      <c r="Q86" s="346" t="str">
        <f t="shared" si="24"/>
        <v/>
      </c>
      <c r="S86" s="346" t="str">
        <f t="shared" si="25"/>
        <v/>
      </c>
      <c r="U86" s="346" t="str">
        <f t="shared" si="26"/>
        <v/>
      </c>
      <c r="W86" s="346" t="str">
        <f t="shared" si="27"/>
        <v/>
      </c>
      <c r="Y86" s="346" t="str">
        <f t="shared" si="28"/>
        <v/>
      </c>
      <c r="AA86" s="346" t="str">
        <f t="shared" si="29"/>
        <v/>
      </c>
      <c r="AC86" s="346" t="str">
        <f t="shared" si="30"/>
        <v/>
      </c>
      <c r="AE86" s="346" t="str">
        <f t="shared" si="31"/>
        <v/>
      </c>
      <c r="AG86" s="346" t="str">
        <f t="shared" si="32"/>
        <v/>
      </c>
      <c r="AI86" s="346" t="str">
        <f t="shared" si="33"/>
        <v/>
      </c>
      <c r="AK86" s="346" t="str">
        <f t="shared" si="34"/>
        <v/>
      </c>
      <c r="AM86" s="346" t="str">
        <f t="shared" si="35"/>
        <v/>
      </c>
      <c r="AO86" s="346" t="str">
        <f t="shared" si="36"/>
        <v/>
      </c>
      <c r="AQ86" s="346" t="str">
        <f t="shared" si="37"/>
        <v/>
      </c>
      <c r="AT86" s="329" t="s">
        <v>299</v>
      </c>
    </row>
    <row r="87" spans="5:46" customFormat="1" x14ac:dyDescent="0.3">
      <c r="E87" s="346" t="str">
        <f t="shared" si="19"/>
        <v/>
      </c>
      <c r="G87" s="346" t="str">
        <f t="shared" si="19"/>
        <v/>
      </c>
      <c r="I87" s="346" t="str">
        <f t="shared" si="20"/>
        <v/>
      </c>
      <c r="K87" s="346" t="str">
        <f t="shared" si="21"/>
        <v/>
      </c>
      <c r="M87" s="346" t="str">
        <f t="shared" si="22"/>
        <v/>
      </c>
      <c r="O87" s="346" t="str">
        <f t="shared" si="23"/>
        <v/>
      </c>
      <c r="Q87" s="346" t="str">
        <f t="shared" si="24"/>
        <v/>
      </c>
      <c r="S87" s="346" t="str">
        <f t="shared" si="25"/>
        <v/>
      </c>
      <c r="U87" s="346" t="str">
        <f t="shared" si="26"/>
        <v/>
      </c>
      <c r="W87" s="346" t="str">
        <f t="shared" si="27"/>
        <v/>
      </c>
      <c r="Y87" s="346" t="str">
        <f t="shared" si="28"/>
        <v/>
      </c>
      <c r="AA87" s="346" t="str">
        <f t="shared" si="29"/>
        <v/>
      </c>
      <c r="AC87" s="346" t="str">
        <f t="shared" si="30"/>
        <v/>
      </c>
      <c r="AE87" s="346" t="str">
        <f t="shared" si="31"/>
        <v/>
      </c>
      <c r="AG87" s="346" t="str">
        <f t="shared" si="32"/>
        <v/>
      </c>
      <c r="AI87" s="346" t="str">
        <f t="shared" si="33"/>
        <v/>
      </c>
      <c r="AK87" s="346" t="str">
        <f t="shared" si="34"/>
        <v/>
      </c>
      <c r="AM87" s="346" t="str">
        <f t="shared" si="35"/>
        <v/>
      </c>
      <c r="AO87" s="346" t="str">
        <f t="shared" si="36"/>
        <v/>
      </c>
      <c r="AQ87" s="346" t="str">
        <f t="shared" si="37"/>
        <v/>
      </c>
      <c r="AT87" s="329" t="s">
        <v>299</v>
      </c>
    </row>
    <row r="88" spans="5:46" customFormat="1" x14ac:dyDescent="0.3">
      <c r="E88" s="346" t="str">
        <f t="shared" si="19"/>
        <v/>
      </c>
      <c r="G88" s="346" t="str">
        <f t="shared" si="19"/>
        <v/>
      </c>
      <c r="I88" s="346" t="str">
        <f t="shared" si="20"/>
        <v/>
      </c>
      <c r="K88" s="346" t="str">
        <f t="shared" si="21"/>
        <v/>
      </c>
      <c r="M88" s="346" t="str">
        <f t="shared" si="22"/>
        <v/>
      </c>
      <c r="O88" s="346" t="str">
        <f t="shared" si="23"/>
        <v/>
      </c>
      <c r="Q88" s="346" t="str">
        <f t="shared" si="24"/>
        <v/>
      </c>
      <c r="S88" s="346" t="str">
        <f t="shared" si="25"/>
        <v/>
      </c>
      <c r="U88" s="346" t="str">
        <f t="shared" si="26"/>
        <v/>
      </c>
      <c r="W88" s="346" t="str">
        <f t="shared" si="27"/>
        <v/>
      </c>
      <c r="Y88" s="346" t="str">
        <f t="shared" si="28"/>
        <v/>
      </c>
      <c r="AA88" s="346" t="str">
        <f t="shared" si="29"/>
        <v/>
      </c>
      <c r="AC88" s="346" t="str">
        <f t="shared" si="30"/>
        <v/>
      </c>
      <c r="AE88" s="346" t="str">
        <f t="shared" si="31"/>
        <v/>
      </c>
      <c r="AG88" s="346" t="str">
        <f t="shared" si="32"/>
        <v/>
      </c>
      <c r="AI88" s="346" t="str">
        <f t="shared" si="33"/>
        <v/>
      </c>
      <c r="AK88" s="346" t="str">
        <f t="shared" si="34"/>
        <v/>
      </c>
      <c r="AM88" s="346" t="str">
        <f t="shared" si="35"/>
        <v/>
      </c>
      <c r="AO88" s="346" t="str">
        <f t="shared" si="36"/>
        <v/>
      </c>
      <c r="AQ88" s="346" t="str">
        <f t="shared" si="37"/>
        <v/>
      </c>
      <c r="AT88" s="329" t="s">
        <v>299</v>
      </c>
    </row>
    <row r="89" spans="5:46" customFormat="1" x14ac:dyDescent="0.3">
      <c r="E89" s="346" t="str">
        <f t="shared" si="19"/>
        <v/>
      </c>
      <c r="G89" s="346" t="str">
        <f t="shared" si="19"/>
        <v/>
      </c>
      <c r="I89" s="346" t="str">
        <f t="shared" si="20"/>
        <v/>
      </c>
      <c r="K89" s="346" t="str">
        <f t="shared" si="21"/>
        <v/>
      </c>
      <c r="M89" s="346" t="str">
        <f t="shared" si="22"/>
        <v/>
      </c>
      <c r="O89" s="346" t="str">
        <f t="shared" si="23"/>
        <v/>
      </c>
      <c r="Q89" s="346" t="str">
        <f t="shared" si="24"/>
        <v/>
      </c>
      <c r="S89" s="346" t="str">
        <f t="shared" si="25"/>
        <v/>
      </c>
      <c r="U89" s="346" t="str">
        <f t="shared" si="26"/>
        <v/>
      </c>
      <c r="W89" s="346" t="str">
        <f t="shared" si="27"/>
        <v/>
      </c>
      <c r="Y89" s="346" t="str">
        <f t="shared" si="28"/>
        <v/>
      </c>
      <c r="AA89" s="346" t="str">
        <f t="shared" si="29"/>
        <v/>
      </c>
      <c r="AC89" s="346" t="str">
        <f t="shared" si="30"/>
        <v/>
      </c>
      <c r="AE89" s="346" t="str">
        <f t="shared" si="31"/>
        <v/>
      </c>
      <c r="AG89" s="346" t="str">
        <f t="shared" si="32"/>
        <v/>
      </c>
      <c r="AI89" s="346" t="str">
        <f t="shared" si="33"/>
        <v/>
      </c>
      <c r="AK89" s="346" t="str">
        <f t="shared" si="34"/>
        <v/>
      </c>
      <c r="AM89" s="346" t="str">
        <f t="shared" si="35"/>
        <v/>
      </c>
      <c r="AO89" s="346" t="str">
        <f t="shared" si="36"/>
        <v/>
      </c>
      <c r="AQ89" s="346" t="str">
        <f t="shared" si="37"/>
        <v/>
      </c>
      <c r="AT89" s="329" t="s">
        <v>299</v>
      </c>
    </row>
    <row r="90" spans="5:46" customFormat="1" x14ac:dyDescent="0.3">
      <c r="E90" s="346" t="str">
        <f t="shared" si="19"/>
        <v/>
      </c>
      <c r="G90" s="346" t="str">
        <f t="shared" si="19"/>
        <v/>
      </c>
      <c r="I90" s="346" t="str">
        <f t="shared" si="20"/>
        <v/>
      </c>
      <c r="K90" s="346" t="str">
        <f t="shared" si="21"/>
        <v/>
      </c>
      <c r="M90" s="346" t="str">
        <f t="shared" si="22"/>
        <v/>
      </c>
      <c r="O90" s="346" t="str">
        <f t="shared" si="23"/>
        <v/>
      </c>
      <c r="Q90" s="346" t="str">
        <f t="shared" si="24"/>
        <v/>
      </c>
      <c r="S90" s="346" t="str">
        <f t="shared" si="25"/>
        <v/>
      </c>
      <c r="U90" s="346" t="str">
        <f t="shared" si="26"/>
        <v/>
      </c>
      <c r="W90" s="346" t="str">
        <f t="shared" si="27"/>
        <v/>
      </c>
      <c r="Y90" s="346" t="str">
        <f t="shared" si="28"/>
        <v/>
      </c>
      <c r="AA90" s="346" t="str">
        <f t="shared" si="29"/>
        <v/>
      </c>
      <c r="AC90" s="346" t="str">
        <f t="shared" si="30"/>
        <v/>
      </c>
      <c r="AE90" s="346" t="str">
        <f t="shared" si="31"/>
        <v/>
      </c>
      <c r="AG90" s="346" t="str">
        <f t="shared" si="32"/>
        <v/>
      </c>
      <c r="AI90" s="346" t="str">
        <f t="shared" si="33"/>
        <v/>
      </c>
      <c r="AK90" s="346" t="str">
        <f t="shared" si="34"/>
        <v/>
      </c>
      <c r="AM90" s="346" t="str">
        <f t="shared" si="35"/>
        <v/>
      </c>
      <c r="AO90" s="346" t="str">
        <f t="shared" si="36"/>
        <v/>
      </c>
      <c r="AQ90" s="346" t="str">
        <f t="shared" si="37"/>
        <v/>
      </c>
      <c r="AT90" s="329" t="s">
        <v>299</v>
      </c>
    </row>
    <row r="91" spans="5:46" customFormat="1" x14ac:dyDescent="0.3">
      <c r="E91" s="346" t="str">
        <f t="shared" si="19"/>
        <v/>
      </c>
      <c r="G91" s="346" t="str">
        <f t="shared" si="19"/>
        <v/>
      </c>
      <c r="I91" s="346" t="str">
        <f t="shared" si="20"/>
        <v/>
      </c>
      <c r="K91" s="346" t="str">
        <f t="shared" si="21"/>
        <v/>
      </c>
      <c r="M91" s="346" t="str">
        <f t="shared" si="22"/>
        <v/>
      </c>
      <c r="O91" s="346" t="str">
        <f t="shared" si="23"/>
        <v/>
      </c>
      <c r="Q91" s="346" t="str">
        <f t="shared" si="24"/>
        <v/>
      </c>
      <c r="S91" s="346" t="str">
        <f t="shared" si="25"/>
        <v/>
      </c>
      <c r="U91" s="346" t="str">
        <f t="shared" si="26"/>
        <v/>
      </c>
      <c r="W91" s="346" t="str">
        <f t="shared" si="27"/>
        <v/>
      </c>
      <c r="Y91" s="346" t="str">
        <f t="shared" si="28"/>
        <v/>
      </c>
      <c r="AA91" s="346" t="str">
        <f t="shared" si="29"/>
        <v/>
      </c>
      <c r="AC91" s="346" t="str">
        <f t="shared" si="30"/>
        <v/>
      </c>
      <c r="AE91" s="346" t="str">
        <f t="shared" si="31"/>
        <v/>
      </c>
      <c r="AG91" s="346" t="str">
        <f t="shared" si="32"/>
        <v/>
      </c>
      <c r="AI91" s="346" t="str">
        <f t="shared" si="33"/>
        <v/>
      </c>
      <c r="AK91" s="346" t="str">
        <f t="shared" si="34"/>
        <v/>
      </c>
      <c r="AM91" s="346" t="str">
        <f t="shared" si="35"/>
        <v/>
      </c>
      <c r="AO91" s="346" t="str">
        <f t="shared" si="36"/>
        <v/>
      </c>
      <c r="AQ91" s="346" t="str">
        <f t="shared" si="37"/>
        <v/>
      </c>
      <c r="AT91" s="329" t="s">
        <v>299</v>
      </c>
    </row>
    <row r="92" spans="5:46" customFormat="1" x14ac:dyDescent="0.3">
      <c r="E92" s="346" t="str">
        <f t="shared" si="19"/>
        <v/>
      </c>
      <c r="G92" s="346" t="str">
        <f t="shared" si="19"/>
        <v/>
      </c>
      <c r="I92" s="346" t="str">
        <f t="shared" si="20"/>
        <v/>
      </c>
      <c r="K92" s="346" t="str">
        <f t="shared" si="21"/>
        <v/>
      </c>
      <c r="M92" s="346" t="str">
        <f t="shared" si="22"/>
        <v/>
      </c>
      <c r="O92" s="346" t="str">
        <f t="shared" si="23"/>
        <v/>
      </c>
      <c r="Q92" s="346" t="str">
        <f t="shared" si="24"/>
        <v/>
      </c>
      <c r="S92" s="346" t="str">
        <f t="shared" si="25"/>
        <v/>
      </c>
      <c r="U92" s="346" t="str">
        <f t="shared" si="26"/>
        <v/>
      </c>
      <c r="W92" s="346" t="str">
        <f t="shared" si="27"/>
        <v/>
      </c>
      <c r="Y92" s="346" t="str">
        <f t="shared" si="28"/>
        <v/>
      </c>
      <c r="AA92" s="346" t="str">
        <f t="shared" si="29"/>
        <v/>
      </c>
      <c r="AC92" s="346" t="str">
        <f t="shared" si="30"/>
        <v/>
      </c>
      <c r="AE92" s="346" t="str">
        <f t="shared" si="31"/>
        <v/>
      </c>
      <c r="AG92" s="346" t="str">
        <f t="shared" si="32"/>
        <v/>
      </c>
      <c r="AI92" s="346" t="str">
        <f t="shared" si="33"/>
        <v/>
      </c>
      <c r="AK92" s="346" t="str">
        <f t="shared" si="34"/>
        <v/>
      </c>
      <c r="AM92" s="346" t="str">
        <f t="shared" si="35"/>
        <v/>
      </c>
      <c r="AO92" s="346" t="str">
        <f t="shared" si="36"/>
        <v/>
      </c>
      <c r="AQ92" s="346" t="str">
        <f t="shared" si="37"/>
        <v/>
      </c>
      <c r="AT92" s="329" t="s">
        <v>299</v>
      </c>
    </row>
    <row r="93" spans="5:46" customFormat="1" x14ac:dyDescent="0.3">
      <c r="E93" s="346" t="str">
        <f t="shared" si="19"/>
        <v/>
      </c>
      <c r="G93" s="346" t="str">
        <f t="shared" si="19"/>
        <v/>
      </c>
      <c r="I93" s="346" t="str">
        <f t="shared" si="20"/>
        <v/>
      </c>
      <c r="K93" s="346" t="str">
        <f t="shared" si="21"/>
        <v/>
      </c>
      <c r="M93" s="346" t="str">
        <f t="shared" si="22"/>
        <v/>
      </c>
      <c r="O93" s="346" t="str">
        <f t="shared" si="23"/>
        <v/>
      </c>
      <c r="Q93" s="346" t="str">
        <f t="shared" si="24"/>
        <v/>
      </c>
      <c r="S93" s="346" t="str">
        <f t="shared" si="25"/>
        <v/>
      </c>
      <c r="U93" s="346" t="str">
        <f t="shared" si="26"/>
        <v/>
      </c>
      <c r="W93" s="346" t="str">
        <f t="shared" si="27"/>
        <v/>
      </c>
      <c r="Y93" s="346" t="str">
        <f t="shared" si="28"/>
        <v/>
      </c>
      <c r="AA93" s="346" t="str">
        <f t="shared" si="29"/>
        <v/>
      </c>
      <c r="AC93" s="346" t="str">
        <f t="shared" si="30"/>
        <v/>
      </c>
      <c r="AE93" s="346" t="str">
        <f t="shared" si="31"/>
        <v/>
      </c>
      <c r="AG93" s="346" t="str">
        <f t="shared" si="32"/>
        <v/>
      </c>
      <c r="AI93" s="346" t="str">
        <f t="shared" si="33"/>
        <v/>
      </c>
      <c r="AK93" s="346" t="str">
        <f t="shared" si="34"/>
        <v/>
      </c>
      <c r="AM93" s="346" t="str">
        <f t="shared" si="35"/>
        <v/>
      </c>
      <c r="AO93" s="346" t="str">
        <f t="shared" si="36"/>
        <v/>
      </c>
      <c r="AQ93" s="346" t="str">
        <f t="shared" si="37"/>
        <v/>
      </c>
      <c r="AT93" s="329" t="s">
        <v>299</v>
      </c>
    </row>
    <row r="94" spans="5:46" customFormat="1" x14ac:dyDescent="0.3">
      <c r="E94" s="346" t="str">
        <f t="shared" si="19"/>
        <v/>
      </c>
      <c r="G94" s="346" t="str">
        <f t="shared" si="19"/>
        <v/>
      </c>
      <c r="I94" s="346" t="str">
        <f t="shared" si="20"/>
        <v/>
      </c>
      <c r="K94" s="346" t="str">
        <f t="shared" si="21"/>
        <v/>
      </c>
      <c r="M94" s="346" t="str">
        <f t="shared" si="22"/>
        <v/>
      </c>
      <c r="O94" s="346" t="str">
        <f t="shared" si="23"/>
        <v/>
      </c>
      <c r="Q94" s="346" t="str">
        <f t="shared" si="24"/>
        <v/>
      </c>
      <c r="S94" s="346" t="str">
        <f t="shared" si="25"/>
        <v/>
      </c>
      <c r="U94" s="346" t="str">
        <f t="shared" si="26"/>
        <v/>
      </c>
      <c r="W94" s="346" t="str">
        <f t="shared" si="27"/>
        <v/>
      </c>
      <c r="Y94" s="346" t="str">
        <f t="shared" si="28"/>
        <v/>
      </c>
      <c r="AA94" s="346" t="str">
        <f t="shared" si="29"/>
        <v/>
      </c>
      <c r="AC94" s="346" t="str">
        <f t="shared" si="30"/>
        <v/>
      </c>
      <c r="AE94" s="346" t="str">
        <f t="shared" si="31"/>
        <v/>
      </c>
      <c r="AG94" s="346" t="str">
        <f t="shared" si="32"/>
        <v/>
      </c>
      <c r="AI94" s="346" t="str">
        <f t="shared" si="33"/>
        <v/>
      </c>
      <c r="AK94" s="346" t="str">
        <f t="shared" si="34"/>
        <v/>
      </c>
      <c r="AM94" s="346" t="str">
        <f t="shared" si="35"/>
        <v/>
      </c>
      <c r="AO94" s="346" t="str">
        <f t="shared" si="36"/>
        <v/>
      </c>
      <c r="AQ94" s="346" t="str">
        <f t="shared" si="37"/>
        <v/>
      </c>
      <c r="AT94" s="329" t="s">
        <v>299</v>
      </c>
    </row>
    <row r="95" spans="5:46" customFormat="1" x14ac:dyDescent="0.3">
      <c r="E95" s="346" t="str">
        <f t="shared" si="19"/>
        <v/>
      </c>
      <c r="G95" s="346" t="str">
        <f t="shared" si="19"/>
        <v/>
      </c>
      <c r="I95" s="346" t="str">
        <f t="shared" si="20"/>
        <v/>
      </c>
      <c r="K95" s="346" t="str">
        <f t="shared" si="21"/>
        <v/>
      </c>
      <c r="M95" s="346" t="str">
        <f t="shared" si="22"/>
        <v/>
      </c>
      <c r="O95" s="346" t="str">
        <f t="shared" si="23"/>
        <v/>
      </c>
      <c r="Q95" s="346" t="str">
        <f t="shared" si="24"/>
        <v/>
      </c>
      <c r="S95" s="346" t="str">
        <f t="shared" si="25"/>
        <v/>
      </c>
      <c r="U95" s="346" t="str">
        <f t="shared" si="26"/>
        <v/>
      </c>
      <c r="W95" s="346" t="str">
        <f t="shared" si="27"/>
        <v/>
      </c>
      <c r="Y95" s="346" t="str">
        <f t="shared" si="28"/>
        <v/>
      </c>
      <c r="AA95" s="346" t="str">
        <f t="shared" si="29"/>
        <v/>
      </c>
      <c r="AC95" s="346" t="str">
        <f t="shared" si="30"/>
        <v/>
      </c>
      <c r="AE95" s="346" t="str">
        <f t="shared" si="31"/>
        <v/>
      </c>
      <c r="AG95" s="346" t="str">
        <f t="shared" si="32"/>
        <v/>
      </c>
      <c r="AI95" s="346" t="str">
        <f t="shared" si="33"/>
        <v/>
      </c>
      <c r="AK95" s="346" t="str">
        <f t="shared" si="34"/>
        <v/>
      </c>
      <c r="AM95" s="346" t="str">
        <f t="shared" si="35"/>
        <v/>
      </c>
      <c r="AO95" s="346" t="str">
        <f t="shared" si="36"/>
        <v/>
      </c>
      <c r="AQ95" s="346" t="str">
        <f t="shared" si="37"/>
        <v/>
      </c>
      <c r="AT95" s="329" t="s">
        <v>299</v>
      </c>
    </row>
    <row r="96" spans="5:46" customFormat="1" x14ac:dyDescent="0.3">
      <c r="E96" s="346" t="str">
        <f t="shared" si="19"/>
        <v/>
      </c>
      <c r="G96" s="346" t="str">
        <f t="shared" si="19"/>
        <v/>
      </c>
      <c r="I96" s="346" t="str">
        <f t="shared" si="20"/>
        <v/>
      </c>
      <c r="K96" s="346" t="str">
        <f t="shared" si="21"/>
        <v/>
      </c>
      <c r="M96" s="346" t="str">
        <f t="shared" si="22"/>
        <v/>
      </c>
      <c r="O96" s="346" t="str">
        <f t="shared" si="23"/>
        <v/>
      </c>
      <c r="Q96" s="346" t="str">
        <f t="shared" si="24"/>
        <v/>
      </c>
      <c r="S96" s="346" t="str">
        <f t="shared" si="25"/>
        <v/>
      </c>
      <c r="U96" s="346" t="str">
        <f t="shared" si="26"/>
        <v/>
      </c>
      <c r="W96" s="346" t="str">
        <f t="shared" si="27"/>
        <v/>
      </c>
      <c r="Y96" s="346" t="str">
        <f t="shared" si="28"/>
        <v/>
      </c>
      <c r="AA96" s="346" t="str">
        <f t="shared" si="29"/>
        <v/>
      </c>
      <c r="AC96" s="346" t="str">
        <f t="shared" si="30"/>
        <v/>
      </c>
      <c r="AE96" s="346" t="str">
        <f t="shared" si="31"/>
        <v/>
      </c>
      <c r="AG96" s="346" t="str">
        <f t="shared" si="32"/>
        <v/>
      </c>
      <c r="AI96" s="346" t="str">
        <f t="shared" si="33"/>
        <v/>
      </c>
      <c r="AK96" s="346" t="str">
        <f t="shared" si="34"/>
        <v/>
      </c>
      <c r="AM96" s="346" t="str">
        <f t="shared" si="35"/>
        <v/>
      </c>
      <c r="AO96" s="346" t="str">
        <f t="shared" si="36"/>
        <v/>
      </c>
      <c r="AQ96" s="346" t="str">
        <f t="shared" si="37"/>
        <v/>
      </c>
      <c r="AT96" s="329" t="s">
        <v>299</v>
      </c>
    </row>
    <row r="97" spans="5:46" customFormat="1" x14ac:dyDescent="0.3">
      <c r="E97" s="346" t="str">
        <f t="shared" si="19"/>
        <v/>
      </c>
      <c r="G97" s="346" t="str">
        <f t="shared" si="19"/>
        <v/>
      </c>
      <c r="I97" s="346" t="str">
        <f t="shared" si="20"/>
        <v/>
      </c>
      <c r="K97" s="346" t="str">
        <f t="shared" si="21"/>
        <v/>
      </c>
      <c r="M97" s="346" t="str">
        <f t="shared" si="22"/>
        <v/>
      </c>
      <c r="O97" s="346" t="str">
        <f t="shared" si="23"/>
        <v/>
      </c>
      <c r="Q97" s="346" t="str">
        <f t="shared" si="24"/>
        <v/>
      </c>
      <c r="S97" s="346" t="str">
        <f t="shared" si="25"/>
        <v/>
      </c>
      <c r="U97" s="346" t="str">
        <f t="shared" si="26"/>
        <v/>
      </c>
      <c r="W97" s="346" t="str">
        <f t="shared" si="27"/>
        <v/>
      </c>
      <c r="Y97" s="346" t="str">
        <f t="shared" si="28"/>
        <v/>
      </c>
      <c r="AA97" s="346" t="str">
        <f t="shared" si="29"/>
        <v/>
      </c>
      <c r="AC97" s="346" t="str">
        <f t="shared" si="30"/>
        <v/>
      </c>
      <c r="AE97" s="346" t="str">
        <f t="shared" si="31"/>
        <v/>
      </c>
      <c r="AG97" s="346" t="str">
        <f t="shared" si="32"/>
        <v/>
      </c>
      <c r="AI97" s="346" t="str">
        <f t="shared" si="33"/>
        <v/>
      </c>
      <c r="AK97" s="346" t="str">
        <f t="shared" si="34"/>
        <v/>
      </c>
      <c r="AM97" s="346" t="str">
        <f t="shared" si="35"/>
        <v/>
      </c>
      <c r="AO97" s="346" t="str">
        <f t="shared" si="36"/>
        <v/>
      </c>
      <c r="AQ97" s="346" t="str">
        <f t="shared" si="37"/>
        <v/>
      </c>
      <c r="AT97" s="329" t="s">
        <v>299</v>
      </c>
    </row>
    <row r="98" spans="5:46" customFormat="1" x14ac:dyDescent="0.3">
      <c r="E98" s="346" t="str">
        <f t="shared" si="19"/>
        <v/>
      </c>
      <c r="G98" s="346" t="str">
        <f t="shared" si="19"/>
        <v/>
      </c>
      <c r="I98" s="346" t="str">
        <f t="shared" si="20"/>
        <v/>
      </c>
      <c r="K98" s="346" t="str">
        <f t="shared" si="21"/>
        <v/>
      </c>
      <c r="M98" s="346" t="str">
        <f t="shared" si="22"/>
        <v/>
      </c>
      <c r="O98" s="346" t="str">
        <f t="shared" si="23"/>
        <v/>
      </c>
      <c r="Q98" s="346" t="str">
        <f t="shared" si="24"/>
        <v/>
      </c>
      <c r="S98" s="346" t="str">
        <f t="shared" si="25"/>
        <v/>
      </c>
      <c r="U98" s="346" t="str">
        <f t="shared" si="26"/>
        <v/>
      </c>
      <c r="W98" s="346" t="str">
        <f t="shared" si="27"/>
        <v/>
      </c>
      <c r="Y98" s="346" t="str">
        <f t="shared" si="28"/>
        <v/>
      </c>
      <c r="AA98" s="346" t="str">
        <f t="shared" si="29"/>
        <v/>
      </c>
      <c r="AC98" s="346" t="str">
        <f t="shared" si="30"/>
        <v/>
      </c>
      <c r="AE98" s="346" t="str">
        <f t="shared" si="31"/>
        <v/>
      </c>
      <c r="AG98" s="346" t="str">
        <f t="shared" si="32"/>
        <v/>
      </c>
      <c r="AI98" s="346" t="str">
        <f t="shared" si="33"/>
        <v/>
      </c>
      <c r="AK98" s="346" t="str">
        <f t="shared" si="34"/>
        <v/>
      </c>
      <c r="AM98" s="346" t="str">
        <f t="shared" si="35"/>
        <v/>
      </c>
      <c r="AO98" s="346" t="str">
        <f t="shared" si="36"/>
        <v/>
      </c>
      <c r="AQ98" s="346" t="str">
        <f t="shared" si="37"/>
        <v/>
      </c>
      <c r="AT98" s="329" t="s">
        <v>299</v>
      </c>
    </row>
    <row r="99" spans="5:46" customFormat="1" x14ac:dyDescent="0.3">
      <c r="E99" s="346" t="str">
        <f t="shared" si="19"/>
        <v/>
      </c>
      <c r="G99" s="346" t="str">
        <f t="shared" si="19"/>
        <v/>
      </c>
      <c r="I99" s="346" t="str">
        <f t="shared" si="20"/>
        <v/>
      </c>
      <c r="K99" s="346" t="str">
        <f t="shared" si="21"/>
        <v/>
      </c>
      <c r="M99" s="346" t="str">
        <f t="shared" si="22"/>
        <v/>
      </c>
      <c r="O99" s="346" t="str">
        <f t="shared" si="23"/>
        <v/>
      </c>
      <c r="Q99" s="346" t="str">
        <f t="shared" si="24"/>
        <v/>
      </c>
      <c r="S99" s="346" t="str">
        <f t="shared" si="25"/>
        <v/>
      </c>
      <c r="U99" s="346" t="str">
        <f t="shared" si="26"/>
        <v/>
      </c>
      <c r="W99" s="346" t="str">
        <f t="shared" si="27"/>
        <v/>
      </c>
      <c r="Y99" s="346" t="str">
        <f t="shared" si="28"/>
        <v/>
      </c>
      <c r="AA99" s="346" t="str">
        <f t="shared" si="29"/>
        <v/>
      </c>
      <c r="AC99" s="346" t="str">
        <f t="shared" si="30"/>
        <v/>
      </c>
      <c r="AE99" s="346" t="str">
        <f t="shared" si="31"/>
        <v/>
      </c>
      <c r="AG99" s="346" t="str">
        <f t="shared" si="32"/>
        <v/>
      </c>
      <c r="AI99" s="346" t="str">
        <f t="shared" si="33"/>
        <v/>
      </c>
      <c r="AK99" s="346" t="str">
        <f t="shared" si="34"/>
        <v/>
      </c>
      <c r="AM99" s="346" t="str">
        <f t="shared" si="35"/>
        <v/>
      </c>
      <c r="AO99" s="346" t="str">
        <f t="shared" si="36"/>
        <v/>
      </c>
      <c r="AQ99" s="346" t="str">
        <f t="shared" si="37"/>
        <v/>
      </c>
      <c r="AT99" s="329" t="s">
        <v>299</v>
      </c>
    </row>
    <row r="100" spans="5:46" customFormat="1" x14ac:dyDescent="0.3">
      <c r="E100" s="346" t="str">
        <f t="shared" si="19"/>
        <v/>
      </c>
      <c r="G100" s="346" t="str">
        <f t="shared" si="19"/>
        <v/>
      </c>
      <c r="I100" s="346" t="str">
        <f t="shared" si="20"/>
        <v/>
      </c>
      <c r="K100" s="346" t="str">
        <f t="shared" si="21"/>
        <v/>
      </c>
      <c r="M100" s="346" t="str">
        <f t="shared" si="22"/>
        <v/>
      </c>
      <c r="O100" s="346" t="str">
        <f t="shared" si="23"/>
        <v/>
      </c>
      <c r="Q100" s="346" t="str">
        <f t="shared" si="24"/>
        <v/>
      </c>
      <c r="S100" s="346" t="str">
        <f t="shared" si="25"/>
        <v/>
      </c>
      <c r="U100" s="346" t="str">
        <f t="shared" si="26"/>
        <v/>
      </c>
      <c r="W100" s="346" t="str">
        <f t="shared" si="27"/>
        <v/>
      </c>
      <c r="Y100" s="346" t="str">
        <f t="shared" si="28"/>
        <v/>
      </c>
      <c r="AA100" s="346" t="str">
        <f t="shared" si="29"/>
        <v/>
      </c>
      <c r="AC100" s="346" t="str">
        <f t="shared" si="30"/>
        <v/>
      </c>
      <c r="AE100" s="346" t="str">
        <f t="shared" si="31"/>
        <v/>
      </c>
      <c r="AG100" s="346" t="str">
        <f t="shared" si="32"/>
        <v/>
      </c>
      <c r="AI100" s="346" t="str">
        <f t="shared" si="33"/>
        <v/>
      </c>
      <c r="AK100" s="346" t="str">
        <f t="shared" si="34"/>
        <v/>
      </c>
      <c r="AM100" s="346" t="str">
        <f t="shared" si="35"/>
        <v/>
      </c>
      <c r="AO100" s="346" t="str">
        <f t="shared" si="36"/>
        <v/>
      </c>
      <c r="AQ100" s="346" t="str">
        <f t="shared" si="37"/>
        <v/>
      </c>
      <c r="AT100" s="329" t="s">
        <v>299</v>
      </c>
    </row>
    <row r="101" spans="5:46" customFormat="1" x14ac:dyDescent="0.3">
      <c r="E101" s="346" t="str">
        <f t="shared" si="19"/>
        <v/>
      </c>
      <c r="G101" s="346" t="str">
        <f t="shared" si="19"/>
        <v/>
      </c>
      <c r="I101" s="346" t="str">
        <f t="shared" si="20"/>
        <v/>
      </c>
      <c r="K101" s="346" t="str">
        <f t="shared" si="21"/>
        <v/>
      </c>
      <c r="M101" s="346" t="str">
        <f t="shared" si="22"/>
        <v/>
      </c>
      <c r="O101" s="346" t="str">
        <f t="shared" si="23"/>
        <v/>
      </c>
      <c r="Q101" s="346" t="str">
        <f t="shared" si="24"/>
        <v/>
      </c>
      <c r="S101" s="346" t="str">
        <f t="shared" si="25"/>
        <v/>
      </c>
      <c r="U101" s="346" t="str">
        <f t="shared" si="26"/>
        <v/>
      </c>
      <c r="W101" s="346" t="str">
        <f t="shared" si="27"/>
        <v/>
      </c>
      <c r="Y101" s="346" t="str">
        <f t="shared" si="28"/>
        <v/>
      </c>
      <c r="AA101" s="346" t="str">
        <f t="shared" si="29"/>
        <v/>
      </c>
      <c r="AC101" s="346" t="str">
        <f t="shared" si="30"/>
        <v/>
      </c>
      <c r="AE101" s="346" t="str">
        <f t="shared" si="31"/>
        <v/>
      </c>
      <c r="AG101" s="346" t="str">
        <f t="shared" si="32"/>
        <v/>
      </c>
      <c r="AI101" s="346" t="str">
        <f t="shared" si="33"/>
        <v/>
      </c>
      <c r="AK101" s="346" t="str">
        <f t="shared" si="34"/>
        <v/>
      </c>
      <c r="AM101" s="346" t="str">
        <f t="shared" si="35"/>
        <v/>
      </c>
      <c r="AO101" s="346" t="str">
        <f t="shared" si="36"/>
        <v/>
      </c>
      <c r="AQ101" s="346" t="str">
        <f t="shared" si="37"/>
        <v/>
      </c>
      <c r="AT101" s="329" t="s">
        <v>299</v>
      </c>
    </row>
    <row r="102" spans="5:46" customFormat="1" x14ac:dyDescent="0.3">
      <c r="E102" s="346" t="str">
        <f t="shared" si="19"/>
        <v/>
      </c>
      <c r="G102" s="346" t="str">
        <f t="shared" si="19"/>
        <v/>
      </c>
      <c r="I102" s="346" t="str">
        <f t="shared" si="20"/>
        <v/>
      </c>
      <c r="K102" s="346" t="str">
        <f t="shared" si="21"/>
        <v/>
      </c>
      <c r="M102" s="346" t="str">
        <f t="shared" si="22"/>
        <v/>
      </c>
      <c r="O102" s="346" t="str">
        <f t="shared" si="23"/>
        <v/>
      </c>
      <c r="Q102" s="346" t="str">
        <f t="shared" si="24"/>
        <v/>
      </c>
      <c r="S102" s="346" t="str">
        <f t="shared" si="25"/>
        <v/>
      </c>
      <c r="U102" s="346" t="str">
        <f t="shared" si="26"/>
        <v/>
      </c>
      <c r="W102" s="346" t="str">
        <f t="shared" si="27"/>
        <v/>
      </c>
      <c r="Y102" s="346" t="str">
        <f t="shared" si="28"/>
        <v/>
      </c>
      <c r="AA102" s="346" t="str">
        <f t="shared" si="29"/>
        <v/>
      </c>
      <c r="AC102" s="346" t="str">
        <f t="shared" si="30"/>
        <v/>
      </c>
      <c r="AE102" s="346" t="str">
        <f t="shared" si="31"/>
        <v/>
      </c>
      <c r="AG102" s="346" t="str">
        <f t="shared" si="32"/>
        <v/>
      </c>
      <c r="AI102" s="346" t="str">
        <f t="shared" si="33"/>
        <v/>
      </c>
      <c r="AK102" s="346" t="str">
        <f t="shared" si="34"/>
        <v/>
      </c>
      <c r="AM102" s="346" t="str">
        <f t="shared" si="35"/>
        <v/>
      </c>
      <c r="AO102" s="346" t="str">
        <f t="shared" si="36"/>
        <v/>
      </c>
      <c r="AQ102" s="346" t="str">
        <f t="shared" si="37"/>
        <v/>
      </c>
      <c r="AT102" s="329" t="s">
        <v>299</v>
      </c>
    </row>
    <row r="103" spans="5:46" customFormat="1" x14ac:dyDescent="0.3">
      <c r="E103" s="346" t="str">
        <f t="shared" si="19"/>
        <v/>
      </c>
      <c r="G103" s="346" t="str">
        <f t="shared" si="19"/>
        <v/>
      </c>
      <c r="I103" s="346" t="str">
        <f t="shared" si="20"/>
        <v/>
      </c>
      <c r="K103" s="346" t="str">
        <f t="shared" si="21"/>
        <v/>
      </c>
      <c r="M103" s="346" t="str">
        <f t="shared" si="22"/>
        <v/>
      </c>
      <c r="O103" s="346" t="str">
        <f t="shared" si="23"/>
        <v/>
      </c>
      <c r="Q103" s="346" t="str">
        <f t="shared" si="24"/>
        <v/>
      </c>
      <c r="S103" s="346" t="str">
        <f t="shared" si="25"/>
        <v/>
      </c>
      <c r="U103" s="346" t="str">
        <f t="shared" si="26"/>
        <v/>
      </c>
      <c r="W103" s="346" t="str">
        <f t="shared" si="27"/>
        <v/>
      </c>
      <c r="Y103" s="346" t="str">
        <f t="shared" si="28"/>
        <v/>
      </c>
      <c r="AA103" s="346" t="str">
        <f t="shared" si="29"/>
        <v/>
      </c>
      <c r="AC103" s="346" t="str">
        <f t="shared" si="30"/>
        <v/>
      </c>
      <c r="AE103" s="346" t="str">
        <f t="shared" si="31"/>
        <v/>
      </c>
      <c r="AG103" s="346" t="str">
        <f t="shared" si="32"/>
        <v/>
      </c>
      <c r="AI103" s="346" t="str">
        <f t="shared" si="33"/>
        <v/>
      </c>
      <c r="AK103" s="346" t="str">
        <f t="shared" si="34"/>
        <v/>
      </c>
      <c r="AM103" s="346" t="str">
        <f t="shared" si="35"/>
        <v/>
      </c>
      <c r="AO103" s="346" t="str">
        <f t="shared" si="36"/>
        <v/>
      </c>
      <c r="AQ103" s="346" t="str">
        <f t="shared" si="37"/>
        <v/>
      </c>
      <c r="AT103" s="329" t="s">
        <v>299</v>
      </c>
    </row>
    <row r="104" spans="5:46" customFormat="1" x14ac:dyDescent="0.3">
      <c r="E104" s="346" t="str">
        <f t="shared" si="19"/>
        <v/>
      </c>
      <c r="G104" s="346" t="str">
        <f t="shared" si="19"/>
        <v/>
      </c>
      <c r="I104" s="346" t="str">
        <f t="shared" si="20"/>
        <v/>
      </c>
      <c r="K104" s="346" t="str">
        <f t="shared" si="21"/>
        <v/>
      </c>
      <c r="M104" s="346" t="str">
        <f t="shared" si="22"/>
        <v/>
      </c>
      <c r="O104" s="346" t="str">
        <f t="shared" si="23"/>
        <v/>
      </c>
      <c r="Q104" s="346" t="str">
        <f t="shared" si="24"/>
        <v/>
      </c>
      <c r="S104" s="346" t="str">
        <f t="shared" si="25"/>
        <v/>
      </c>
      <c r="U104" s="346" t="str">
        <f t="shared" si="26"/>
        <v/>
      </c>
      <c r="W104" s="346" t="str">
        <f t="shared" si="27"/>
        <v/>
      </c>
      <c r="Y104" s="346" t="str">
        <f t="shared" si="28"/>
        <v/>
      </c>
      <c r="AA104" s="346" t="str">
        <f t="shared" si="29"/>
        <v/>
      </c>
      <c r="AC104" s="346" t="str">
        <f t="shared" si="30"/>
        <v/>
      </c>
      <c r="AE104" s="346" t="str">
        <f t="shared" si="31"/>
        <v/>
      </c>
      <c r="AG104" s="346" t="str">
        <f t="shared" si="32"/>
        <v/>
      </c>
      <c r="AI104" s="346" t="str">
        <f t="shared" si="33"/>
        <v/>
      </c>
      <c r="AK104" s="346" t="str">
        <f t="shared" si="34"/>
        <v/>
      </c>
      <c r="AM104" s="346" t="str">
        <f t="shared" si="35"/>
        <v/>
      </c>
      <c r="AO104" s="346" t="str">
        <f t="shared" si="36"/>
        <v/>
      </c>
      <c r="AQ104" s="346" t="str">
        <f t="shared" si="37"/>
        <v/>
      </c>
      <c r="AT104" s="329" t="s">
        <v>299</v>
      </c>
    </row>
    <row r="105" spans="5:46" customFormat="1" x14ac:dyDescent="0.3">
      <c r="E105" s="346" t="str">
        <f t="shared" si="19"/>
        <v/>
      </c>
      <c r="G105" s="346" t="str">
        <f t="shared" si="19"/>
        <v/>
      </c>
      <c r="I105" s="346" t="str">
        <f t="shared" si="20"/>
        <v/>
      </c>
      <c r="K105" s="346" t="str">
        <f t="shared" si="21"/>
        <v/>
      </c>
      <c r="M105" s="346" t="str">
        <f t="shared" si="22"/>
        <v/>
      </c>
      <c r="O105" s="346" t="str">
        <f t="shared" si="23"/>
        <v/>
      </c>
      <c r="Q105" s="346" t="str">
        <f t="shared" si="24"/>
        <v/>
      </c>
      <c r="S105" s="346" t="str">
        <f t="shared" si="25"/>
        <v/>
      </c>
      <c r="U105" s="346" t="str">
        <f t="shared" si="26"/>
        <v/>
      </c>
      <c r="W105" s="346" t="str">
        <f t="shared" si="27"/>
        <v/>
      </c>
      <c r="Y105" s="346" t="str">
        <f t="shared" si="28"/>
        <v/>
      </c>
      <c r="AA105" s="346" t="str">
        <f t="shared" si="29"/>
        <v/>
      </c>
      <c r="AC105" s="346" t="str">
        <f t="shared" si="30"/>
        <v/>
      </c>
      <c r="AE105" s="346" t="str">
        <f t="shared" si="31"/>
        <v/>
      </c>
      <c r="AG105" s="346" t="str">
        <f t="shared" si="32"/>
        <v/>
      </c>
      <c r="AI105" s="346" t="str">
        <f t="shared" si="33"/>
        <v/>
      </c>
      <c r="AK105" s="346" t="str">
        <f t="shared" si="34"/>
        <v/>
      </c>
      <c r="AM105" s="346" t="str">
        <f t="shared" si="35"/>
        <v/>
      </c>
      <c r="AO105" s="346" t="str">
        <f t="shared" si="36"/>
        <v/>
      </c>
      <c r="AQ105" s="346" t="str">
        <f t="shared" si="37"/>
        <v/>
      </c>
      <c r="AT105" s="329" t="s">
        <v>299</v>
      </c>
    </row>
    <row r="106" spans="5:46" customFormat="1" x14ac:dyDescent="0.3">
      <c r="E106" s="346" t="str">
        <f t="shared" si="19"/>
        <v/>
      </c>
      <c r="G106" s="346" t="str">
        <f t="shared" si="19"/>
        <v/>
      </c>
      <c r="I106" s="346" t="str">
        <f t="shared" si="20"/>
        <v/>
      </c>
      <c r="K106" s="346" t="str">
        <f t="shared" si="21"/>
        <v/>
      </c>
      <c r="M106" s="346" t="str">
        <f t="shared" si="22"/>
        <v/>
      </c>
      <c r="O106" s="346" t="str">
        <f t="shared" si="23"/>
        <v/>
      </c>
      <c r="Q106" s="346" t="str">
        <f t="shared" si="24"/>
        <v/>
      </c>
      <c r="S106" s="346" t="str">
        <f t="shared" si="25"/>
        <v/>
      </c>
      <c r="U106" s="346" t="str">
        <f t="shared" si="26"/>
        <v/>
      </c>
      <c r="W106" s="346" t="str">
        <f t="shared" si="27"/>
        <v/>
      </c>
      <c r="Y106" s="346" t="str">
        <f t="shared" si="28"/>
        <v/>
      </c>
      <c r="AA106" s="346" t="str">
        <f t="shared" si="29"/>
        <v/>
      </c>
      <c r="AC106" s="346" t="str">
        <f t="shared" si="30"/>
        <v/>
      </c>
      <c r="AE106" s="346" t="str">
        <f t="shared" si="31"/>
        <v/>
      </c>
      <c r="AG106" s="346" t="str">
        <f t="shared" si="32"/>
        <v/>
      </c>
      <c r="AI106" s="346" t="str">
        <f t="shared" si="33"/>
        <v/>
      </c>
      <c r="AK106" s="346" t="str">
        <f t="shared" si="34"/>
        <v/>
      </c>
      <c r="AM106" s="346" t="str">
        <f t="shared" si="35"/>
        <v/>
      </c>
      <c r="AO106" s="346" t="str">
        <f t="shared" si="36"/>
        <v/>
      </c>
      <c r="AQ106" s="346" t="str">
        <f t="shared" si="37"/>
        <v/>
      </c>
      <c r="AT106" s="329" t="s">
        <v>299</v>
      </c>
    </row>
    <row r="107" spans="5:46" customFormat="1" x14ac:dyDescent="0.3">
      <c r="E107" s="346" t="str">
        <f t="shared" si="19"/>
        <v/>
      </c>
      <c r="G107" s="346" t="str">
        <f t="shared" si="19"/>
        <v/>
      </c>
      <c r="I107" s="346" t="str">
        <f t="shared" si="20"/>
        <v/>
      </c>
      <c r="K107" s="346" t="str">
        <f t="shared" si="21"/>
        <v/>
      </c>
      <c r="M107" s="346" t="str">
        <f t="shared" si="22"/>
        <v/>
      </c>
      <c r="O107" s="346" t="str">
        <f t="shared" si="23"/>
        <v/>
      </c>
      <c r="Q107" s="346" t="str">
        <f t="shared" si="24"/>
        <v/>
      </c>
      <c r="S107" s="346" t="str">
        <f t="shared" si="25"/>
        <v/>
      </c>
      <c r="U107" s="346" t="str">
        <f t="shared" si="26"/>
        <v/>
      </c>
      <c r="W107" s="346" t="str">
        <f t="shared" si="27"/>
        <v/>
      </c>
      <c r="Y107" s="346" t="str">
        <f t="shared" si="28"/>
        <v/>
      </c>
      <c r="AA107" s="346" t="str">
        <f t="shared" si="29"/>
        <v/>
      </c>
      <c r="AC107" s="346" t="str">
        <f t="shared" si="30"/>
        <v/>
      </c>
      <c r="AE107" s="346" t="str">
        <f t="shared" si="31"/>
        <v/>
      </c>
      <c r="AG107" s="346" t="str">
        <f t="shared" si="32"/>
        <v/>
      </c>
      <c r="AI107" s="346" t="str">
        <f t="shared" si="33"/>
        <v/>
      </c>
      <c r="AK107" s="346" t="str">
        <f t="shared" si="34"/>
        <v/>
      </c>
      <c r="AM107" s="346" t="str">
        <f t="shared" si="35"/>
        <v/>
      </c>
      <c r="AO107" s="346" t="str">
        <f t="shared" si="36"/>
        <v/>
      </c>
      <c r="AQ107" s="346" t="str">
        <f t="shared" si="37"/>
        <v/>
      </c>
      <c r="AT107" s="329" t="s">
        <v>299</v>
      </c>
    </row>
    <row r="108" spans="5:46" customFormat="1" x14ac:dyDescent="0.3">
      <c r="E108" s="346" t="str">
        <f t="shared" si="19"/>
        <v/>
      </c>
      <c r="G108" s="346" t="str">
        <f t="shared" si="19"/>
        <v/>
      </c>
      <c r="I108" s="346" t="str">
        <f t="shared" si="20"/>
        <v/>
      </c>
      <c r="K108" s="346" t="str">
        <f t="shared" si="21"/>
        <v/>
      </c>
      <c r="M108" s="346" t="str">
        <f t="shared" si="22"/>
        <v/>
      </c>
      <c r="O108" s="346" t="str">
        <f t="shared" si="23"/>
        <v/>
      </c>
      <c r="Q108" s="346" t="str">
        <f t="shared" si="24"/>
        <v/>
      </c>
      <c r="S108" s="346" t="str">
        <f t="shared" si="25"/>
        <v/>
      </c>
      <c r="U108" s="346" t="str">
        <f t="shared" si="26"/>
        <v/>
      </c>
      <c r="W108" s="346" t="str">
        <f t="shared" si="27"/>
        <v/>
      </c>
      <c r="Y108" s="346" t="str">
        <f t="shared" si="28"/>
        <v/>
      </c>
      <c r="AA108" s="346" t="str">
        <f t="shared" si="29"/>
        <v/>
      </c>
      <c r="AC108" s="346" t="str">
        <f t="shared" si="30"/>
        <v/>
      </c>
      <c r="AE108" s="346" t="str">
        <f t="shared" si="31"/>
        <v/>
      </c>
      <c r="AG108" s="346" t="str">
        <f t="shared" si="32"/>
        <v/>
      </c>
      <c r="AI108" s="346" t="str">
        <f t="shared" si="33"/>
        <v/>
      </c>
      <c r="AK108" s="346" t="str">
        <f t="shared" si="34"/>
        <v/>
      </c>
      <c r="AM108" s="346" t="str">
        <f t="shared" si="35"/>
        <v/>
      </c>
      <c r="AO108" s="346" t="str">
        <f t="shared" si="36"/>
        <v/>
      </c>
      <c r="AQ108" s="346" t="str">
        <f t="shared" si="37"/>
        <v/>
      </c>
      <c r="AT108" s="329" t="s">
        <v>299</v>
      </c>
    </row>
    <row r="109" spans="5:46" customFormat="1" x14ac:dyDescent="0.3">
      <c r="E109" s="346" t="str">
        <f t="shared" si="19"/>
        <v/>
      </c>
      <c r="G109" s="346" t="str">
        <f t="shared" si="19"/>
        <v/>
      </c>
      <c r="I109" s="346" t="str">
        <f t="shared" si="20"/>
        <v/>
      </c>
      <c r="K109" s="346" t="str">
        <f t="shared" si="21"/>
        <v/>
      </c>
      <c r="M109" s="346" t="str">
        <f t="shared" si="22"/>
        <v/>
      </c>
      <c r="O109" s="346" t="str">
        <f t="shared" si="23"/>
        <v/>
      </c>
      <c r="Q109" s="346" t="str">
        <f t="shared" si="24"/>
        <v/>
      </c>
      <c r="S109" s="346" t="str">
        <f t="shared" si="25"/>
        <v/>
      </c>
      <c r="U109" s="346" t="str">
        <f t="shared" si="26"/>
        <v/>
      </c>
      <c r="W109" s="346" t="str">
        <f t="shared" si="27"/>
        <v/>
      </c>
      <c r="Y109" s="346" t="str">
        <f t="shared" si="28"/>
        <v/>
      </c>
      <c r="AA109" s="346" t="str">
        <f t="shared" si="29"/>
        <v/>
      </c>
      <c r="AC109" s="346" t="str">
        <f t="shared" si="30"/>
        <v/>
      </c>
      <c r="AE109" s="346" t="str">
        <f t="shared" si="31"/>
        <v/>
      </c>
      <c r="AG109" s="346" t="str">
        <f t="shared" si="32"/>
        <v/>
      </c>
      <c r="AI109" s="346" t="str">
        <f t="shared" si="33"/>
        <v/>
      </c>
      <c r="AK109" s="346" t="str">
        <f t="shared" si="34"/>
        <v/>
      </c>
      <c r="AM109" s="346" t="str">
        <f t="shared" si="35"/>
        <v/>
      </c>
      <c r="AO109" s="346" t="str">
        <f t="shared" si="36"/>
        <v/>
      </c>
      <c r="AQ109" s="346" t="str">
        <f t="shared" si="37"/>
        <v/>
      </c>
      <c r="AT109" s="329" t="s">
        <v>299</v>
      </c>
    </row>
    <row r="110" spans="5:46" customFormat="1" x14ac:dyDescent="0.3">
      <c r="E110" s="346" t="str">
        <f t="shared" si="19"/>
        <v/>
      </c>
      <c r="G110" s="346" t="str">
        <f t="shared" si="19"/>
        <v/>
      </c>
      <c r="I110" s="346" t="str">
        <f t="shared" si="20"/>
        <v/>
      </c>
      <c r="K110" s="346" t="str">
        <f t="shared" si="21"/>
        <v/>
      </c>
      <c r="M110" s="346" t="str">
        <f t="shared" si="22"/>
        <v/>
      </c>
      <c r="O110" s="346" t="str">
        <f t="shared" si="23"/>
        <v/>
      </c>
      <c r="Q110" s="346" t="str">
        <f t="shared" si="24"/>
        <v/>
      </c>
      <c r="S110" s="346" t="str">
        <f t="shared" si="25"/>
        <v/>
      </c>
      <c r="U110" s="346" t="str">
        <f t="shared" si="26"/>
        <v/>
      </c>
      <c r="W110" s="346" t="str">
        <f t="shared" si="27"/>
        <v/>
      </c>
      <c r="Y110" s="346" t="str">
        <f t="shared" si="28"/>
        <v/>
      </c>
      <c r="AA110" s="346" t="str">
        <f t="shared" si="29"/>
        <v/>
      </c>
      <c r="AC110" s="346" t="str">
        <f t="shared" si="30"/>
        <v/>
      </c>
      <c r="AE110" s="346" t="str">
        <f t="shared" si="31"/>
        <v/>
      </c>
      <c r="AG110" s="346" t="str">
        <f t="shared" si="32"/>
        <v/>
      </c>
      <c r="AI110" s="346" t="str">
        <f t="shared" si="33"/>
        <v/>
      </c>
      <c r="AK110" s="346" t="str">
        <f t="shared" si="34"/>
        <v/>
      </c>
      <c r="AM110" s="346" t="str">
        <f t="shared" si="35"/>
        <v/>
      </c>
      <c r="AO110" s="346" t="str">
        <f t="shared" si="36"/>
        <v/>
      </c>
      <c r="AQ110" s="346" t="str">
        <f t="shared" si="37"/>
        <v/>
      </c>
      <c r="AT110" s="329" t="s">
        <v>299</v>
      </c>
    </row>
    <row r="111" spans="5:46" customFormat="1" x14ac:dyDescent="0.3">
      <c r="E111" s="346" t="str">
        <f t="shared" si="19"/>
        <v/>
      </c>
      <c r="G111" s="346" t="str">
        <f t="shared" si="19"/>
        <v/>
      </c>
      <c r="I111" s="346" t="str">
        <f t="shared" si="20"/>
        <v/>
      </c>
      <c r="K111" s="346" t="str">
        <f t="shared" si="21"/>
        <v/>
      </c>
      <c r="M111" s="346" t="str">
        <f t="shared" si="22"/>
        <v/>
      </c>
      <c r="O111" s="346" t="str">
        <f t="shared" si="23"/>
        <v/>
      </c>
      <c r="Q111" s="346" t="str">
        <f t="shared" si="24"/>
        <v/>
      </c>
      <c r="S111" s="346" t="str">
        <f t="shared" si="25"/>
        <v/>
      </c>
      <c r="U111" s="346" t="str">
        <f t="shared" si="26"/>
        <v/>
      </c>
      <c r="W111" s="346" t="str">
        <f t="shared" si="27"/>
        <v/>
      </c>
      <c r="Y111" s="346" t="str">
        <f t="shared" si="28"/>
        <v/>
      </c>
      <c r="AA111" s="346" t="str">
        <f t="shared" si="29"/>
        <v/>
      </c>
      <c r="AC111" s="346" t="str">
        <f t="shared" si="30"/>
        <v/>
      </c>
      <c r="AE111" s="346" t="str">
        <f t="shared" si="31"/>
        <v/>
      </c>
      <c r="AG111" s="346" t="str">
        <f t="shared" si="32"/>
        <v/>
      </c>
      <c r="AI111" s="346" t="str">
        <f t="shared" si="33"/>
        <v/>
      </c>
      <c r="AK111" s="346" t="str">
        <f t="shared" si="34"/>
        <v/>
      </c>
      <c r="AM111" s="346" t="str">
        <f t="shared" si="35"/>
        <v/>
      </c>
      <c r="AO111" s="346" t="str">
        <f t="shared" si="36"/>
        <v/>
      </c>
      <c r="AQ111" s="346" t="str">
        <f t="shared" si="37"/>
        <v/>
      </c>
      <c r="AT111" s="329" t="s">
        <v>299</v>
      </c>
    </row>
    <row r="112" spans="5:46" customFormat="1" x14ac:dyDescent="0.3">
      <c r="E112" s="346" t="str">
        <f t="shared" si="19"/>
        <v/>
      </c>
      <c r="G112" s="346" t="str">
        <f t="shared" si="19"/>
        <v/>
      </c>
      <c r="I112" s="346" t="str">
        <f t="shared" si="20"/>
        <v/>
      </c>
      <c r="K112" s="346" t="str">
        <f t="shared" si="21"/>
        <v/>
      </c>
      <c r="M112" s="346" t="str">
        <f t="shared" si="22"/>
        <v/>
      </c>
      <c r="O112" s="346" t="str">
        <f t="shared" si="23"/>
        <v/>
      </c>
      <c r="Q112" s="346" t="str">
        <f t="shared" si="24"/>
        <v/>
      </c>
      <c r="S112" s="346" t="str">
        <f t="shared" si="25"/>
        <v/>
      </c>
      <c r="U112" s="346" t="str">
        <f t="shared" si="26"/>
        <v/>
      </c>
      <c r="W112" s="346" t="str">
        <f t="shared" si="27"/>
        <v/>
      </c>
      <c r="Y112" s="346" t="str">
        <f t="shared" si="28"/>
        <v/>
      </c>
      <c r="AA112" s="346" t="str">
        <f t="shared" si="29"/>
        <v/>
      </c>
      <c r="AC112" s="346" t="str">
        <f t="shared" si="30"/>
        <v/>
      </c>
      <c r="AE112" s="346" t="str">
        <f t="shared" si="31"/>
        <v/>
      </c>
      <c r="AG112" s="346" t="str">
        <f t="shared" si="32"/>
        <v/>
      </c>
      <c r="AI112" s="346" t="str">
        <f t="shared" si="33"/>
        <v/>
      </c>
      <c r="AK112" s="346" t="str">
        <f t="shared" si="34"/>
        <v/>
      </c>
      <c r="AM112" s="346" t="str">
        <f t="shared" si="35"/>
        <v/>
      </c>
      <c r="AO112" s="346" t="str">
        <f t="shared" si="36"/>
        <v/>
      </c>
      <c r="AQ112" s="346" t="str">
        <f t="shared" si="37"/>
        <v/>
      </c>
      <c r="AT112" s="329" t="s">
        <v>299</v>
      </c>
    </row>
    <row r="113" spans="5:46" customFormat="1" x14ac:dyDescent="0.3">
      <c r="E113" s="346" t="str">
        <f t="shared" si="19"/>
        <v/>
      </c>
      <c r="G113" s="346" t="str">
        <f t="shared" si="19"/>
        <v/>
      </c>
      <c r="I113" s="346" t="str">
        <f t="shared" si="20"/>
        <v/>
      </c>
      <c r="K113" s="346" t="str">
        <f t="shared" si="21"/>
        <v/>
      </c>
      <c r="M113" s="346" t="str">
        <f t="shared" si="22"/>
        <v/>
      </c>
      <c r="O113" s="346" t="str">
        <f t="shared" si="23"/>
        <v/>
      </c>
      <c r="Q113" s="346" t="str">
        <f t="shared" si="24"/>
        <v/>
      </c>
      <c r="S113" s="346" t="str">
        <f t="shared" si="25"/>
        <v/>
      </c>
      <c r="U113" s="346" t="str">
        <f t="shared" si="26"/>
        <v/>
      </c>
      <c r="W113" s="346" t="str">
        <f t="shared" si="27"/>
        <v/>
      </c>
      <c r="Y113" s="346" t="str">
        <f t="shared" si="28"/>
        <v/>
      </c>
      <c r="AA113" s="346" t="str">
        <f t="shared" si="29"/>
        <v/>
      </c>
      <c r="AC113" s="346" t="str">
        <f t="shared" si="30"/>
        <v/>
      </c>
      <c r="AE113" s="346" t="str">
        <f t="shared" si="31"/>
        <v/>
      </c>
      <c r="AG113" s="346" t="str">
        <f t="shared" si="32"/>
        <v/>
      </c>
      <c r="AI113" s="346" t="str">
        <f t="shared" si="33"/>
        <v/>
      </c>
      <c r="AK113" s="346" t="str">
        <f t="shared" si="34"/>
        <v/>
      </c>
      <c r="AM113" s="346" t="str">
        <f t="shared" si="35"/>
        <v/>
      </c>
      <c r="AO113" s="346" t="str">
        <f t="shared" si="36"/>
        <v/>
      </c>
      <c r="AQ113" s="346" t="str">
        <f t="shared" si="37"/>
        <v/>
      </c>
      <c r="AT113" s="329" t="s">
        <v>299</v>
      </c>
    </row>
    <row r="114" spans="5:46" customFormat="1" x14ac:dyDescent="0.3">
      <c r="E114" s="346" t="str">
        <f t="shared" si="19"/>
        <v/>
      </c>
      <c r="G114" s="346" t="str">
        <f t="shared" si="19"/>
        <v/>
      </c>
      <c r="I114" s="346" t="str">
        <f t="shared" si="20"/>
        <v/>
      </c>
      <c r="K114" s="346" t="str">
        <f t="shared" si="21"/>
        <v/>
      </c>
      <c r="M114" s="346" t="str">
        <f t="shared" si="22"/>
        <v/>
      </c>
      <c r="O114" s="346" t="str">
        <f t="shared" si="23"/>
        <v/>
      </c>
      <c r="Q114" s="346" t="str">
        <f t="shared" si="24"/>
        <v/>
      </c>
      <c r="S114" s="346" t="str">
        <f t="shared" si="25"/>
        <v/>
      </c>
      <c r="U114" s="346" t="str">
        <f t="shared" si="26"/>
        <v/>
      </c>
      <c r="W114" s="346" t="str">
        <f t="shared" si="27"/>
        <v/>
      </c>
      <c r="Y114" s="346" t="str">
        <f t="shared" si="28"/>
        <v/>
      </c>
      <c r="AA114" s="346" t="str">
        <f t="shared" si="29"/>
        <v/>
      </c>
      <c r="AC114" s="346" t="str">
        <f t="shared" si="30"/>
        <v/>
      </c>
      <c r="AE114" s="346" t="str">
        <f t="shared" si="31"/>
        <v/>
      </c>
      <c r="AG114" s="346" t="str">
        <f t="shared" si="32"/>
        <v/>
      </c>
      <c r="AI114" s="346" t="str">
        <f t="shared" si="33"/>
        <v/>
      </c>
      <c r="AK114" s="346" t="str">
        <f t="shared" si="34"/>
        <v/>
      </c>
      <c r="AM114" s="346" t="str">
        <f t="shared" si="35"/>
        <v/>
      </c>
      <c r="AO114" s="346" t="str">
        <f t="shared" si="36"/>
        <v/>
      </c>
      <c r="AQ114" s="346" t="str">
        <f t="shared" si="37"/>
        <v/>
      </c>
      <c r="AT114" s="329" t="s">
        <v>299</v>
      </c>
    </row>
    <row r="115" spans="5:46" customFormat="1" x14ac:dyDescent="0.3">
      <c r="E115" s="346" t="str">
        <f t="shared" si="19"/>
        <v/>
      </c>
      <c r="G115" s="346" t="str">
        <f t="shared" si="19"/>
        <v/>
      </c>
      <c r="I115" s="346" t="str">
        <f t="shared" si="20"/>
        <v/>
      </c>
      <c r="K115" s="346" t="str">
        <f t="shared" si="21"/>
        <v/>
      </c>
      <c r="M115" s="346" t="str">
        <f t="shared" si="22"/>
        <v/>
      </c>
      <c r="O115" s="346" t="str">
        <f t="shared" si="23"/>
        <v/>
      </c>
      <c r="Q115" s="346" t="str">
        <f t="shared" si="24"/>
        <v/>
      </c>
      <c r="S115" s="346" t="str">
        <f t="shared" si="25"/>
        <v/>
      </c>
      <c r="U115" s="346" t="str">
        <f t="shared" si="26"/>
        <v/>
      </c>
      <c r="W115" s="346" t="str">
        <f t="shared" si="27"/>
        <v/>
      </c>
      <c r="Y115" s="346" t="str">
        <f t="shared" si="28"/>
        <v/>
      </c>
      <c r="AA115" s="346" t="str">
        <f t="shared" si="29"/>
        <v/>
      </c>
      <c r="AC115" s="346" t="str">
        <f t="shared" si="30"/>
        <v/>
      </c>
      <c r="AE115" s="346" t="str">
        <f t="shared" si="31"/>
        <v/>
      </c>
      <c r="AG115" s="346" t="str">
        <f t="shared" si="32"/>
        <v/>
      </c>
      <c r="AI115" s="346" t="str">
        <f t="shared" si="33"/>
        <v/>
      </c>
      <c r="AK115" s="346" t="str">
        <f t="shared" si="34"/>
        <v/>
      </c>
      <c r="AM115" s="346" t="str">
        <f t="shared" si="35"/>
        <v/>
      </c>
      <c r="AO115" s="346" t="str">
        <f t="shared" si="36"/>
        <v/>
      </c>
      <c r="AQ115" s="346" t="str">
        <f t="shared" si="37"/>
        <v/>
      </c>
      <c r="AT115" s="329" t="s">
        <v>299</v>
      </c>
    </row>
    <row r="116" spans="5:46" customFormat="1" x14ac:dyDescent="0.3">
      <c r="E116" s="346" t="str">
        <f t="shared" si="19"/>
        <v/>
      </c>
      <c r="G116" s="346" t="str">
        <f t="shared" si="19"/>
        <v/>
      </c>
      <c r="I116" s="346" t="str">
        <f t="shared" si="20"/>
        <v/>
      </c>
      <c r="K116" s="346" t="str">
        <f t="shared" si="21"/>
        <v/>
      </c>
      <c r="M116" s="346" t="str">
        <f t="shared" si="22"/>
        <v/>
      </c>
      <c r="O116" s="346" t="str">
        <f t="shared" si="23"/>
        <v/>
      </c>
      <c r="Q116" s="346" t="str">
        <f t="shared" si="24"/>
        <v/>
      </c>
      <c r="S116" s="346" t="str">
        <f t="shared" si="25"/>
        <v/>
      </c>
      <c r="U116" s="346" t="str">
        <f t="shared" si="26"/>
        <v/>
      </c>
      <c r="W116" s="346" t="str">
        <f t="shared" si="27"/>
        <v/>
      </c>
      <c r="Y116" s="346" t="str">
        <f t="shared" si="28"/>
        <v/>
      </c>
      <c r="AA116" s="346" t="str">
        <f t="shared" si="29"/>
        <v/>
      </c>
      <c r="AC116" s="346" t="str">
        <f t="shared" si="30"/>
        <v/>
      </c>
      <c r="AE116" s="346" t="str">
        <f t="shared" si="31"/>
        <v/>
      </c>
      <c r="AG116" s="346" t="str">
        <f t="shared" si="32"/>
        <v/>
      </c>
      <c r="AI116" s="346" t="str">
        <f t="shared" si="33"/>
        <v/>
      </c>
      <c r="AK116" s="346" t="str">
        <f t="shared" si="34"/>
        <v/>
      </c>
      <c r="AM116" s="346" t="str">
        <f t="shared" si="35"/>
        <v/>
      </c>
      <c r="AO116" s="346" t="str">
        <f t="shared" si="36"/>
        <v/>
      </c>
      <c r="AQ116" s="346" t="str">
        <f t="shared" si="37"/>
        <v/>
      </c>
      <c r="AT116" s="329" t="s">
        <v>299</v>
      </c>
    </row>
    <row r="117" spans="5:46" customFormat="1" x14ac:dyDescent="0.3">
      <c r="E117" s="346" t="str">
        <f t="shared" si="19"/>
        <v/>
      </c>
      <c r="G117" s="346" t="str">
        <f t="shared" si="19"/>
        <v/>
      </c>
      <c r="I117" s="346" t="str">
        <f t="shared" si="20"/>
        <v/>
      </c>
      <c r="K117" s="346" t="str">
        <f t="shared" si="21"/>
        <v/>
      </c>
      <c r="M117" s="346" t="str">
        <f t="shared" si="22"/>
        <v/>
      </c>
      <c r="O117" s="346" t="str">
        <f t="shared" si="23"/>
        <v/>
      </c>
      <c r="Q117" s="346" t="str">
        <f t="shared" si="24"/>
        <v/>
      </c>
      <c r="S117" s="346" t="str">
        <f t="shared" si="25"/>
        <v/>
      </c>
      <c r="U117" s="346" t="str">
        <f t="shared" si="26"/>
        <v/>
      </c>
      <c r="W117" s="346" t="str">
        <f t="shared" si="27"/>
        <v/>
      </c>
      <c r="Y117" s="346" t="str">
        <f t="shared" si="28"/>
        <v/>
      </c>
      <c r="AA117" s="346" t="str">
        <f t="shared" si="29"/>
        <v/>
      </c>
      <c r="AC117" s="346" t="str">
        <f t="shared" si="30"/>
        <v/>
      </c>
      <c r="AE117" s="346" t="str">
        <f t="shared" si="31"/>
        <v/>
      </c>
      <c r="AG117" s="346" t="str">
        <f t="shared" si="32"/>
        <v/>
      </c>
      <c r="AI117" s="346" t="str">
        <f t="shared" si="33"/>
        <v/>
      </c>
      <c r="AK117" s="346" t="str">
        <f t="shared" si="34"/>
        <v/>
      </c>
      <c r="AM117" s="346" t="str">
        <f t="shared" si="35"/>
        <v/>
      </c>
      <c r="AO117" s="346" t="str">
        <f t="shared" si="36"/>
        <v/>
      </c>
      <c r="AQ117" s="346" t="str">
        <f t="shared" si="37"/>
        <v/>
      </c>
      <c r="AT117" s="329" t="s">
        <v>299</v>
      </c>
    </row>
    <row r="118" spans="5:46" customFormat="1" x14ac:dyDescent="0.3">
      <c r="E118" s="346" t="str">
        <f t="shared" si="19"/>
        <v/>
      </c>
      <c r="G118" s="346" t="str">
        <f t="shared" si="19"/>
        <v/>
      </c>
      <c r="I118" s="346" t="str">
        <f t="shared" si="20"/>
        <v/>
      </c>
      <c r="K118" s="346" t="str">
        <f t="shared" si="21"/>
        <v/>
      </c>
      <c r="M118" s="346" t="str">
        <f t="shared" si="22"/>
        <v/>
      </c>
      <c r="O118" s="346" t="str">
        <f t="shared" si="23"/>
        <v/>
      </c>
      <c r="Q118" s="346" t="str">
        <f t="shared" si="24"/>
        <v/>
      </c>
      <c r="S118" s="346" t="str">
        <f t="shared" si="25"/>
        <v/>
      </c>
      <c r="U118" s="346" t="str">
        <f t="shared" si="26"/>
        <v/>
      </c>
      <c r="W118" s="346" t="str">
        <f t="shared" si="27"/>
        <v/>
      </c>
      <c r="Y118" s="346" t="str">
        <f t="shared" si="28"/>
        <v/>
      </c>
      <c r="AA118" s="346" t="str">
        <f t="shared" si="29"/>
        <v/>
      </c>
      <c r="AC118" s="346" t="str">
        <f t="shared" si="30"/>
        <v/>
      </c>
      <c r="AE118" s="346" t="str">
        <f t="shared" si="31"/>
        <v/>
      </c>
      <c r="AG118" s="346" t="str">
        <f t="shared" si="32"/>
        <v/>
      </c>
      <c r="AI118" s="346" t="str">
        <f t="shared" si="33"/>
        <v/>
      </c>
      <c r="AK118" s="346" t="str">
        <f t="shared" si="34"/>
        <v/>
      </c>
      <c r="AM118" s="346" t="str">
        <f t="shared" si="35"/>
        <v/>
      </c>
      <c r="AO118" s="346" t="str">
        <f t="shared" si="36"/>
        <v/>
      </c>
      <c r="AQ118" s="346" t="str">
        <f t="shared" si="37"/>
        <v/>
      </c>
      <c r="AT118" s="329" t="s">
        <v>299</v>
      </c>
    </row>
    <row r="119" spans="5:46" customFormat="1" x14ac:dyDescent="0.3">
      <c r="E119" s="346" t="str">
        <f t="shared" si="19"/>
        <v/>
      </c>
      <c r="G119" s="346" t="str">
        <f t="shared" si="19"/>
        <v/>
      </c>
      <c r="I119" s="346" t="str">
        <f t="shared" si="20"/>
        <v/>
      </c>
      <c r="K119" s="346" t="str">
        <f t="shared" si="21"/>
        <v/>
      </c>
      <c r="M119" s="346" t="str">
        <f t="shared" si="22"/>
        <v/>
      </c>
      <c r="O119" s="346" t="str">
        <f t="shared" si="23"/>
        <v/>
      </c>
      <c r="Q119" s="346" t="str">
        <f t="shared" si="24"/>
        <v/>
      </c>
      <c r="S119" s="346" t="str">
        <f t="shared" si="25"/>
        <v/>
      </c>
      <c r="U119" s="346" t="str">
        <f t="shared" si="26"/>
        <v/>
      </c>
      <c r="W119" s="346" t="str">
        <f t="shared" si="27"/>
        <v/>
      </c>
      <c r="Y119" s="346" t="str">
        <f t="shared" si="28"/>
        <v/>
      </c>
      <c r="AA119" s="346" t="str">
        <f t="shared" si="29"/>
        <v/>
      </c>
      <c r="AC119" s="346" t="str">
        <f t="shared" si="30"/>
        <v/>
      </c>
      <c r="AE119" s="346" t="str">
        <f t="shared" si="31"/>
        <v/>
      </c>
      <c r="AG119" s="346" t="str">
        <f t="shared" si="32"/>
        <v/>
      </c>
      <c r="AI119" s="346" t="str">
        <f t="shared" si="33"/>
        <v/>
      </c>
      <c r="AK119" s="346" t="str">
        <f t="shared" si="34"/>
        <v/>
      </c>
      <c r="AM119" s="346" t="str">
        <f t="shared" si="35"/>
        <v/>
      </c>
      <c r="AO119" s="346" t="str">
        <f t="shared" si="36"/>
        <v/>
      </c>
      <c r="AQ119" s="346" t="str">
        <f t="shared" si="37"/>
        <v/>
      </c>
      <c r="AT119" s="329" t="s">
        <v>299</v>
      </c>
    </row>
    <row r="120" spans="5:46" customFormat="1" x14ac:dyDescent="0.3">
      <c r="E120" s="346" t="str">
        <f t="shared" si="19"/>
        <v/>
      </c>
      <c r="G120" s="346" t="str">
        <f t="shared" si="19"/>
        <v/>
      </c>
      <c r="I120" s="346" t="str">
        <f t="shared" si="20"/>
        <v/>
      </c>
      <c r="K120" s="346" t="str">
        <f t="shared" si="21"/>
        <v/>
      </c>
      <c r="M120" s="346" t="str">
        <f t="shared" si="22"/>
        <v/>
      </c>
      <c r="O120" s="346" t="str">
        <f t="shared" si="23"/>
        <v/>
      </c>
      <c r="Q120" s="346" t="str">
        <f t="shared" si="24"/>
        <v/>
      </c>
      <c r="S120" s="346" t="str">
        <f t="shared" si="25"/>
        <v/>
      </c>
      <c r="U120" s="346" t="str">
        <f t="shared" si="26"/>
        <v/>
      </c>
      <c r="W120" s="346" t="str">
        <f t="shared" si="27"/>
        <v/>
      </c>
      <c r="Y120" s="346" t="str">
        <f t="shared" si="28"/>
        <v/>
      </c>
      <c r="AA120" s="346" t="str">
        <f t="shared" si="29"/>
        <v/>
      </c>
      <c r="AC120" s="346" t="str">
        <f t="shared" si="30"/>
        <v/>
      </c>
      <c r="AE120" s="346" t="str">
        <f t="shared" si="31"/>
        <v/>
      </c>
      <c r="AG120" s="346" t="str">
        <f t="shared" si="32"/>
        <v/>
      </c>
      <c r="AI120" s="346" t="str">
        <f t="shared" si="33"/>
        <v/>
      </c>
      <c r="AK120" s="346" t="str">
        <f t="shared" si="34"/>
        <v/>
      </c>
      <c r="AM120" s="346" t="str">
        <f t="shared" si="35"/>
        <v/>
      </c>
      <c r="AO120" s="346" t="str">
        <f t="shared" si="36"/>
        <v/>
      </c>
      <c r="AQ120" s="346" t="str">
        <f t="shared" si="37"/>
        <v/>
      </c>
      <c r="AT120" s="329" t="s">
        <v>299</v>
      </c>
    </row>
    <row r="121" spans="5:46" customFormat="1" x14ac:dyDescent="0.3">
      <c r="E121" s="346" t="str">
        <f t="shared" si="19"/>
        <v/>
      </c>
      <c r="G121" s="346" t="str">
        <f t="shared" si="19"/>
        <v/>
      </c>
      <c r="I121" s="346" t="str">
        <f t="shared" si="20"/>
        <v/>
      </c>
      <c r="K121" s="346" t="str">
        <f t="shared" si="21"/>
        <v/>
      </c>
      <c r="M121" s="346" t="str">
        <f t="shared" si="22"/>
        <v/>
      </c>
      <c r="O121" s="346" t="str">
        <f t="shared" si="23"/>
        <v/>
      </c>
      <c r="Q121" s="346" t="str">
        <f t="shared" si="24"/>
        <v/>
      </c>
      <c r="S121" s="346" t="str">
        <f t="shared" si="25"/>
        <v/>
      </c>
      <c r="U121" s="346" t="str">
        <f t="shared" si="26"/>
        <v/>
      </c>
      <c r="W121" s="346" t="str">
        <f t="shared" si="27"/>
        <v/>
      </c>
      <c r="Y121" s="346" t="str">
        <f t="shared" si="28"/>
        <v/>
      </c>
      <c r="AA121" s="346" t="str">
        <f t="shared" si="29"/>
        <v/>
      </c>
      <c r="AC121" s="346" t="str">
        <f t="shared" si="30"/>
        <v/>
      </c>
      <c r="AE121" s="346" t="str">
        <f t="shared" si="31"/>
        <v/>
      </c>
      <c r="AG121" s="346" t="str">
        <f t="shared" si="32"/>
        <v/>
      </c>
      <c r="AI121" s="346" t="str">
        <f t="shared" si="33"/>
        <v/>
      </c>
      <c r="AK121" s="346" t="str">
        <f t="shared" si="34"/>
        <v/>
      </c>
      <c r="AM121" s="346" t="str">
        <f t="shared" si="35"/>
        <v/>
      </c>
      <c r="AO121" s="346" t="str">
        <f t="shared" si="36"/>
        <v/>
      </c>
      <c r="AQ121" s="346" t="str">
        <f t="shared" si="37"/>
        <v/>
      </c>
      <c r="AT121" s="329" t="s">
        <v>299</v>
      </c>
    </row>
    <row r="122" spans="5:46" customFormat="1" x14ac:dyDescent="0.3">
      <c r="E122" s="346" t="str">
        <f t="shared" si="19"/>
        <v/>
      </c>
      <c r="G122" s="346" t="str">
        <f t="shared" si="19"/>
        <v/>
      </c>
      <c r="I122" s="346" t="str">
        <f t="shared" si="20"/>
        <v/>
      </c>
      <c r="K122" s="346" t="str">
        <f t="shared" si="21"/>
        <v/>
      </c>
      <c r="M122" s="346" t="str">
        <f t="shared" si="22"/>
        <v/>
      </c>
      <c r="O122" s="346" t="str">
        <f t="shared" si="23"/>
        <v/>
      </c>
      <c r="Q122" s="346" t="str">
        <f t="shared" si="24"/>
        <v/>
      </c>
      <c r="S122" s="346" t="str">
        <f t="shared" si="25"/>
        <v/>
      </c>
      <c r="U122" s="346" t="str">
        <f t="shared" si="26"/>
        <v/>
      </c>
      <c r="W122" s="346" t="str">
        <f t="shared" si="27"/>
        <v/>
      </c>
      <c r="Y122" s="346" t="str">
        <f t="shared" si="28"/>
        <v/>
      </c>
      <c r="AA122" s="346" t="str">
        <f t="shared" si="29"/>
        <v/>
      </c>
      <c r="AC122" s="346" t="str">
        <f t="shared" si="30"/>
        <v/>
      </c>
      <c r="AE122" s="346" t="str">
        <f t="shared" si="31"/>
        <v/>
      </c>
      <c r="AG122" s="346" t="str">
        <f t="shared" si="32"/>
        <v/>
      </c>
      <c r="AI122" s="346" t="str">
        <f t="shared" si="33"/>
        <v/>
      </c>
      <c r="AK122" s="346" t="str">
        <f t="shared" si="34"/>
        <v/>
      </c>
      <c r="AM122" s="346" t="str">
        <f t="shared" si="35"/>
        <v/>
      </c>
      <c r="AO122" s="346" t="str">
        <f t="shared" si="36"/>
        <v/>
      </c>
      <c r="AQ122" s="346" t="str">
        <f t="shared" si="37"/>
        <v/>
      </c>
      <c r="AT122" s="329" t="s">
        <v>299</v>
      </c>
    </row>
    <row r="123" spans="5:46" customFormat="1" x14ac:dyDescent="0.3">
      <c r="E123" s="346" t="str">
        <f t="shared" si="19"/>
        <v/>
      </c>
      <c r="G123" s="346" t="str">
        <f t="shared" si="19"/>
        <v/>
      </c>
      <c r="I123" s="346" t="str">
        <f t="shared" si="20"/>
        <v/>
      </c>
      <c r="K123" s="346" t="str">
        <f t="shared" si="21"/>
        <v/>
      </c>
      <c r="M123" s="346" t="str">
        <f t="shared" si="22"/>
        <v/>
      </c>
      <c r="O123" s="346" t="str">
        <f t="shared" si="23"/>
        <v/>
      </c>
      <c r="Q123" s="346" t="str">
        <f t="shared" si="24"/>
        <v/>
      </c>
      <c r="S123" s="346" t="str">
        <f t="shared" si="25"/>
        <v/>
      </c>
      <c r="U123" s="346" t="str">
        <f t="shared" si="26"/>
        <v/>
      </c>
      <c r="W123" s="346" t="str">
        <f t="shared" si="27"/>
        <v/>
      </c>
      <c r="Y123" s="346" t="str">
        <f t="shared" si="28"/>
        <v/>
      </c>
      <c r="AA123" s="346" t="str">
        <f t="shared" si="29"/>
        <v/>
      </c>
      <c r="AC123" s="346" t="str">
        <f t="shared" si="30"/>
        <v/>
      </c>
      <c r="AE123" s="346" t="str">
        <f t="shared" si="31"/>
        <v/>
      </c>
      <c r="AG123" s="346" t="str">
        <f t="shared" si="32"/>
        <v/>
      </c>
      <c r="AI123" s="346" t="str">
        <f t="shared" si="33"/>
        <v/>
      </c>
      <c r="AK123" s="346" t="str">
        <f t="shared" si="34"/>
        <v/>
      </c>
      <c r="AM123" s="346" t="str">
        <f t="shared" si="35"/>
        <v/>
      </c>
      <c r="AO123" s="346" t="str">
        <f t="shared" si="36"/>
        <v/>
      </c>
      <c r="AQ123" s="346" t="str">
        <f t="shared" si="37"/>
        <v/>
      </c>
      <c r="AT123" s="329" t="s">
        <v>299</v>
      </c>
    </row>
    <row r="124" spans="5:46" customFormat="1" x14ac:dyDescent="0.3">
      <c r="E124" s="346" t="str">
        <f t="shared" si="19"/>
        <v/>
      </c>
      <c r="G124" s="346" t="str">
        <f t="shared" si="19"/>
        <v/>
      </c>
      <c r="I124" s="346" t="str">
        <f t="shared" si="20"/>
        <v/>
      </c>
      <c r="K124" s="346" t="str">
        <f t="shared" si="21"/>
        <v/>
      </c>
      <c r="M124" s="346" t="str">
        <f t="shared" si="22"/>
        <v/>
      </c>
      <c r="O124" s="346" t="str">
        <f t="shared" si="23"/>
        <v/>
      </c>
      <c r="Q124" s="346" t="str">
        <f t="shared" si="24"/>
        <v/>
      </c>
      <c r="S124" s="346" t="str">
        <f t="shared" si="25"/>
        <v/>
      </c>
      <c r="U124" s="346" t="str">
        <f t="shared" si="26"/>
        <v/>
      </c>
      <c r="W124" s="346" t="str">
        <f t="shared" si="27"/>
        <v/>
      </c>
      <c r="Y124" s="346" t="str">
        <f t="shared" si="28"/>
        <v/>
      </c>
      <c r="AA124" s="346" t="str">
        <f t="shared" si="29"/>
        <v/>
      </c>
      <c r="AC124" s="346" t="str">
        <f t="shared" si="30"/>
        <v/>
      </c>
      <c r="AE124" s="346" t="str">
        <f t="shared" si="31"/>
        <v/>
      </c>
      <c r="AG124" s="346" t="str">
        <f t="shared" si="32"/>
        <v/>
      </c>
      <c r="AI124" s="346" t="str">
        <f t="shared" si="33"/>
        <v/>
      </c>
      <c r="AK124" s="346" t="str">
        <f t="shared" si="34"/>
        <v/>
      </c>
      <c r="AM124" s="346" t="str">
        <f t="shared" si="35"/>
        <v/>
      </c>
      <c r="AO124" s="346" t="str">
        <f t="shared" si="36"/>
        <v/>
      </c>
      <c r="AQ124" s="346" t="str">
        <f t="shared" si="37"/>
        <v/>
      </c>
      <c r="AT124" s="329" t="s">
        <v>299</v>
      </c>
    </row>
    <row r="125" spans="5:46" customFormat="1" x14ac:dyDescent="0.3">
      <c r="E125" s="346" t="str">
        <f t="shared" si="19"/>
        <v/>
      </c>
      <c r="G125" s="346" t="str">
        <f t="shared" si="19"/>
        <v/>
      </c>
      <c r="I125" s="346" t="str">
        <f t="shared" si="20"/>
        <v/>
      </c>
      <c r="K125" s="346" t="str">
        <f t="shared" si="21"/>
        <v/>
      </c>
      <c r="M125" s="346" t="str">
        <f t="shared" si="22"/>
        <v/>
      </c>
      <c r="O125" s="346" t="str">
        <f t="shared" si="23"/>
        <v/>
      </c>
      <c r="Q125" s="346" t="str">
        <f t="shared" si="24"/>
        <v/>
      </c>
      <c r="S125" s="346" t="str">
        <f t="shared" si="25"/>
        <v/>
      </c>
      <c r="U125" s="346" t="str">
        <f t="shared" si="26"/>
        <v/>
      </c>
      <c r="W125" s="346" t="str">
        <f t="shared" si="27"/>
        <v/>
      </c>
      <c r="Y125" s="346" t="str">
        <f t="shared" si="28"/>
        <v/>
      </c>
      <c r="AA125" s="346" t="str">
        <f t="shared" si="29"/>
        <v/>
      </c>
      <c r="AC125" s="346" t="str">
        <f t="shared" si="30"/>
        <v/>
      </c>
      <c r="AE125" s="346" t="str">
        <f t="shared" si="31"/>
        <v/>
      </c>
      <c r="AG125" s="346" t="str">
        <f t="shared" si="32"/>
        <v/>
      </c>
      <c r="AI125" s="346" t="str">
        <f t="shared" si="33"/>
        <v/>
      </c>
      <c r="AK125" s="346" t="str">
        <f t="shared" si="34"/>
        <v/>
      </c>
      <c r="AM125" s="346" t="str">
        <f t="shared" si="35"/>
        <v/>
      </c>
      <c r="AO125" s="346" t="str">
        <f t="shared" si="36"/>
        <v/>
      </c>
      <c r="AQ125" s="346" t="str">
        <f t="shared" si="37"/>
        <v/>
      </c>
      <c r="AT125" s="329" t="s">
        <v>299</v>
      </c>
    </row>
    <row r="126" spans="5:46" customFormat="1" x14ac:dyDescent="0.3">
      <c r="E126" s="346" t="str">
        <f t="shared" si="19"/>
        <v/>
      </c>
      <c r="G126" s="346" t="str">
        <f t="shared" si="19"/>
        <v/>
      </c>
      <c r="I126" s="346" t="str">
        <f t="shared" si="20"/>
        <v/>
      </c>
      <c r="K126" s="346" t="str">
        <f t="shared" si="21"/>
        <v/>
      </c>
      <c r="M126" s="346" t="str">
        <f t="shared" si="22"/>
        <v/>
      </c>
      <c r="O126" s="346" t="str">
        <f t="shared" si="23"/>
        <v/>
      </c>
      <c r="Q126" s="346" t="str">
        <f t="shared" si="24"/>
        <v/>
      </c>
      <c r="S126" s="346" t="str">
        <f t="shared" si="25"/>
        <v/>
      </c>
      <c r="U126" s="346" t="str">
        <f t="shared" si="26"/>
        <v/>
      </c>
      <c r="W126" s="346" t="str">
        <f t="shared" si="27"/>
        <v/>
      </c>
      <c r="Y126" s="346" t="str">
        <f t="shared" si="28"/>
        <v/>
      </c>
      <c r="AA126" s="346" t="str">
        <f t="shared" si="29"/>
        <v/>
      </c>
      <c r="AC126" s="346" t="str">
        <f t="shared" si="30"/>
        <v/>
      </c>
      <c r="AE126" s="346" t="str">
        <f t="shared" si="31"/>
        <v/>
      </c>
      <c r="AG126" s="346" t="str">
        <f t="shared" si="32"/>
        <v/>
      </c>
      <c r="AI126" s="346" t="str">
        <f t="shared" si="33"/>
        <v/>
      </c>
      <c r="AK126" s="346" t="str">
        <f t="shared" si="34"/>
        <v/>
      </c>
      <c r="AM126" s="346" t="str">
        <f t="shared" si="35"/>
        <v/>
      </c>
      <c r="AO126" s="346" t="str">
        <f t="shared" si="36"/>
        <v/>
      </c>
      <c r="AQ126" s="346" t="str">
        <f t="shared" si="37"/>
        <v/>
      </c>
      <c r="AT126" s="329" t="s">
        <v>299</v>
      </c>
    </row>
    <row r="127" spans="5:46" customFormat="1" x14ac:dyDescent="0.3">
      <c r="E127" s="346" t="str">
        <f t="shared" si="19"/>
        <v/>
      </c>
      <c r="G127" s="346" t="str">
        <f t="shared" si="19"/>
        <v/>
      </c>
      <c r="I127" s="346" t="str">
        <f t="shared" si="20"/>
        <v/>
      </c>
      <c r="K127" s="346" t="str">
        <f t="shared" si="21"/>
        <v/>
      </c>
      <c r="M127" s="346" t="str">
        <f t="shared" si="22"/>
        <v/>
      </c>
      <c r="O127" s="346" t="str">
        <f t="shared" si="23"/>
        <v/>
      </c>
      <c r="Q127" s="346" t="str">
        <f t="shared" si="24"/>
        <v/>
      </c>
      <c r="S127" s="346" t="str">
        <f t="shared" si="25"/>
        <v/>
      </c>
      <c r="U127" s="346" t="str">
        <f t="shared" si="26"/>
        <v/>
      </c>
      <c r="W127" s="346" t="str">
        <f t="shared" si="27"/>
        <v/>
      </c>
      <c r="Y127" s="346" t="str">
        <f t="shared" si="28"/>
        <v/>
      </c>
      <c r="AA127" s="346" t="str">
        <f t="shared" si="29"/>
        <v/>
      </c>
      <c r="AC127" s="346" t="str">
        <f t="shared" si="30"/>
        <v/>
      </c>
      <c r="AE127" s="346" t="str">
        <f t="shared" si="31"/>
        <v/>
      </c>
      <c r="AG127" s="346" t="str">
        <f t="shared" si="32"/>
        <v/>
      </c>
      <c r="AI127" s="346" t="str">
        <f t="shared" si="33"/>
        <v/>
      </c>
      <c r="AK127" s="346" t="str">
        <f t="shared" si="34"/>
        <v/>
      </c>
      <c r="AM127" s="346" t="str">
        <f t="shared" si="35"/>
        <v/>
      </c>
      <c r="AO127" s="346" t="str">
        <f t="shared" si="36"/>
        <v/>
      </c>
      <c r="AQ127" s="346" t="str">
        <f t="shared" si="37"/>
        <v/>
      </c>
      <c r="AT127" s="329" t="s">
        <v>299</v>
      </c>
    </row>
    <row r="128" spans="5:46" customFormat="1" x14ac:dyDescent="0.3">
      <c r="E128" s="346" t="str">
        <f t="shared" si="19"/>
        <v/>
      </c>
      <c r="G128" s="346" t="str">
        <f t="shared" si="19"/>
        <v/>
      </c>
      <c r="I128" s="346" t="str">
        <f t="shared" si="20"/>
        <v/>
      </c>
      <c r="K128" s="346" t="str">
        <f t="shared" si="21"/>
        <v/>
      </c>
      <c r="M128" s="346" t="str">
        <f t="shared" si="22"/>
        <v/>
      </c>
      <c r="O128" s="346" t="str">
        <f t="shared" si="23"/>
        <v/>
      </c>
      <c r="Q128" s="346" t="str">
        <f t="shared" si="24"/>
        <v/>
      </c>
      <c r="S128" s="346" t="str">
        <f t="shared" si="25"/>
        <v/>
      </c>
      <c r="U128" s="346" t="str">
        <f t="shared" si="26"/>
        <v/>
      </c>
      <c r="W128" s="346" t="str">
        <f t="shared" si="27"/>
        <v/>
      </c>
      <c r="Y128" s="346" t="str">
        <f t="shared" si="28"/>
        <v/>
      </c>
      <c r="AA128" s="346" t="str">
        <f t="shared" si="29"/>
        <v/>
      </c>
      <c r="AC128" s="346" t="str">
        <f t="shared" si="30"/>
        <v/>
      </c>
      <c r="AE128" s="346" t="str">
        <f t="shared" si="31"/>
        <v/>
      </c>
      <c r="AG128" s="346" t="str">
        <f t="shared" si="32"/>
        <v/>
      </c>
      <c r="AI128" s="346" t="str">
        <f t="shared" si="33"/>
        <v/>
      </c>
      <c r="AK128" s="346" t="str">
        <f t="shared" si="34"/>
        <v/>
      </c>
      <c r="AM128" s="346" t="str">
        <f t="shared" si="35"/>
        <v/>
      </c>
      <c r="AO128" s="346" t="str">
        <f t="shared" si="36"/>
        <v/>
      </c>
      <c r="AQ128" s="346" t="str">
        <f t="shared" si="37"/>
        <v/>
      </c>
      <c r="AT128" s="329" t="s">
        <v>299</v>
      </c>
    </row>
    <row r="129" spans="5:46" customFormat="1" x14ac:dyDescent="0.3">
      <c r="E129" s="346" t="str">
        <f t="shared" si="19"/>
        <v/>
      </c>
      <c r="G129" s="346" t="str">
        <f t="shared" si="19"/>
        <v/>
      </c>
      <c r="I129" s="346" t="str">
        <f t="shared" si="20"/>
        <v/>
      </c>
      <c r="K129" s="346" t="str">
        <f t="shared" si="21"/>
        <v/>
      </c>
      <c r="M129" s="346" t="str">
        <f t="shared" si="22"/>
        <v/>
      </c>
      <c r="O129" s="346" t="str">
        <f t="shared" si="23"/>
        <v/>
      </c>
      <c r="Q129" s="346" t="str">
        <f t="shared" si="24"/>
        <v/>
      </c>
      <c r="S129" s="346" t="str">
        <f t="shared" si="25"/>
        <v/>
      </c>
      <c r="U129" s="346" t="str">
        <f t="shared" si="26"/>
        <v/>
      </c>
      <c r="W129" s="346" t="str">
        <f t="shared" si="27"/>
        <v/>
      </c>
      <c r="Y129" s="346" t="str">
        <f t="shared" si="28"/>
        <v/>
      </c>
      <c r="AA129" s="346" t="str">
        <f t="shared" si="29"/>
        <v/>
      </c>
      <c r="AC129" s="346" t="str">
        <f t="shared" si="30"/>
        <v/>
      </c>
      <c r="AE129" s="346" t="str">
        <f t="shared" si="31"/>
        <v/>
      </c>
      <c r="AG129" s="346" t="str">
        <f t="shared" si="32"/>
        <v/>
      </c>
      <c r="AI129" s="346" t="str">
        <f t="shared" si="33"/>
        <v/>
      </c>
      <c r="AK129" s="346" t="str">
        <f t="shared" si="34"/>
        <v/>
      </c>
      <c r="AM129" s="346" t="str">
        <f t="shared" si="35"/>
        <v/>
      </c>
      <c r="AO129" s="346" t="str">
        <f t="shared" si="36"/>
        <v/>
      </c>
      <c r="AQ129" s="346" t="str">
        <f t="shared" si="37"/>
        <v/>
      </c>
      <c r="AT129" s="329" t="s">
        <v>299</v>
      </c>
    </row>
    <row r="130" spans="5:46" customFormat="1" x14ac:dyDescent="0.3">
      <c r="E130" s="346" t="str">
        <f t="shared" si="19"/>
        <v/>
      </c>
      <c r="G130" s="346" t="str">
        <f t="shared" si="19"/>
        <v/>
      </c>
      <c r="I130" s="346" t="str">
        <f t="shared" si="20"/>
        <v/>
      </c>
      <c r="K130" s="346" t="str">
        <f t="shared" si="21"/>
        <v/>
      </c>
      <c r="M130" s="346" t="str">
        <f t="shared" si="22"/>
        <v/>
      </c>
      <c r="O130" s="346" t="str">
        <f t="shared" si="23"/>
        <v/>
      </c>
      <c r="Q130" s="346" t="str">
        <f t="shared" si="24"/>
        <v/>
      </c>
      <c r="S130" s="346" t="str">
        <f t="shared" si="25"/>
        <v/>
      </c>
      <c r="U130" s="346" t="str">
        <f t="shared" si="26"/>
        <v/>
      </c>
      <c r="W130" s="346" t="str">
        <f t="shared" si="27"/>
        <v/>
      </c>
      <c r="Y130" s="346" t="str">
        <f t="shared" si="28"/>
        <v/>
      </c>
      <c r="AA130" s="346" t="str">
        <f t="shared" si="29"/>
        <v/>
      </c>
      <c r="AC130" s="346" t="str">
        <f t="shared" si="30"/>
        <v/>
      </c>
      <c r="AE130" s="346" t="str">
        <f t="shared" si="31"/>
        <v/>
      </c>
      <c r="AG130" s="346" t="str">
        <f t="shared" si="32"/>
        <v/>
      </c>
      <c r="AI130" s="346" t="str">
        <f t="shared" si="33"/>
        <v/>
      </c>
      <c r="AK130" s="346" t="str">
        <f t="shared" si="34"/>
        <v/>
      </c>
      <c r="AM130" s="346" t="str">
        <f t="shared" si="35"/>
        <v/>
      </c>
      <c r="AO130" s="346" t="str">
        <f t="shared" si="36"/>
        <v/>
      </c>
      <c r="AQ130" s="346" t="str">
        <f t="shared" si="37"/>
        <v/>
      </c>
      <c r="AT130" s="329" t="s">
        <v>299</v>
      </c>
    </row>
    <row r="131" spans="5:46" customFormat="1" x14ac:dyDescent="0.3">
      <c r="E131" s="346" t="str">
        <f t="shared" si="19"/>
        <v/>
      </c>
      <c r="G131" s="346" t="str">
        <f t="shared" si="19"/>
        <v/>
      </c>
      <c r="I131" s="346" t="str">
        <f t="shared" si="20"/>
        <v/>
      </c>
      <c r="K131" s="346" t="str">
        <f t="shared" si="21"/>
        <v/>
      </c>
      <c r="M131" s="346" t="str">
        <f t="shared" si="22"/>
        <v/>
      </c>
      <c r="O131" s="346" t="str">
        <f t="shared" si="23"/>
        <v/>
      </c>
      <c r="Q131" s="346" t="str">
        <f t="shared" si="24"/>
        <v/>
      </c>
      <c r="S131" s="346" t="str">
        <f t="shared" si="25"/>
        <v/>
      </c>
      <c r="U131" s="346" t="str">
        <f t="shared" si="26"/>
        <v/>
      </c>
      <c r="W131" s="346" t="str">
        <f t="shared" si="27"/>
        <v/>
      </c>
      <c r="Y131" s="346" t="str">
        <f t="shared" si="28"/>
        <v/>
      </c>
      <c r="AA131" s="346" t="str">
        <f t="shared" si="29"/>
        <v/>
      </c>
      <c r="AC131" s="346" t="str">
        <f t="shared" si="30"/>
        <v/>
      </c>
      <c r="AE131" s="346" t="str">
        <f t="shared" si="31"/>
        <v/>
      </c>
      <c r="AG131" s="346" t="str">
        <f t="shared" si="32"/>
        <v/>
      </c>
      <c r="AI131" s="346" t="str">
        <f t="shared" si="33"/>
        <v/>
      </c>
      <c r="AK131" s="346" t="str">
        <f t="shared" si="34"/>
        <v/>
      </c>
      <c r="AM131" s="346" t="str">
        <f t="shared" si="35"/>
        <v/>
      </c>
      <c r="AO131" s="346" t="str">
        <f t="shared" si="36"/>
        <v/>
      </c>
      <c r="AQ131" s="346" t="str">
        <f t="shared" si="37"/>
        <v/>
      </c>
      <c r="AT131" s="329" t="s">
        <v>299</v>
      </c>
    </row>
    <row r="132" spans="5:46" customFormat="1" x14ac:dyDescent="0.3">
      <c r="E132" s="346" t="str">
        <f t="shared" si="19"/>
        <v/>
      </c>
      <c r="G132" s="346" t="str">
        <f t="shared" si="19"/>
        <v/>
      </c>
      <c r="I132" s="346" t="str">
        <f t="shared" si="20"/>
        <v/>
      </c>
      <c r="K132" s="346" t="str">
        <f t="shared" si="21"/>
        <v/>
      </c>
      <c r="M132" s="346" t="str">
        <f t="shared" si="22"/>
        <v/>
      </c>
      <c r="O132" s="346" t="str">
        <f t="shared" si="23"/>
        <v/>
      </c>
      <c r="Q132" s="346" t="str">
        <f t="shared" si="24"/>
        <v/>
      </c>
      <c r="S132" s="346" t="str">
        <f t="shared" si="25"/>
        <v/>
      </c>
      <c r="U132" s="346" t="str">
        <f t="shared" si="26"/>
        <v/>
      </c>
      <c r="W132" s="346" t="str">
        <f t="shared" si="27"/>
        <v/>
      </c>
      <c r="Y132" s="346" t="str">
        <f t="shared" si="28"/>
        <v/>
      </c>
      <c r="AA132" s="346" t="str">
        <f t="shared" si="29"/>
        <v/>
      </c>
      <c r="AC132" s="346" t="str">
        <f t="shared" si="30"/>
        <v/>
      </c>
      <c r="AE132" s="346" t="str">
        <f t="shared" si="31"/>
        <v/>
      </c>
      <c r="AG132" s="346" t="str">
        <f t="shared" si="32"/>
        <v/>
      </c>
      <c r="AI132" s="346" t="str">
        <f t="shared" si="33"/>
        <v/>
      </c>
      <c r="AK132" s="346" t="str">
        <f t="shared" si="34"/>
        <v/>
      </c>
      <c r="AM132" s="346" t="str">
        <f t="shared" si="35"/>
        <v/>
      </c>
      <c r="AO132" s="346" t="str">
        <f t="shared" si="36"/>
        <v/>
      </c>
      <c r="AQ132" s="346" t="str">
        <f t="shared" si="37"/>
        <v/>
      </c>
      <c r="AT132" s="329" t="s">
        <v>299</v>
      </c>
    </row>
    <row r="133" spans="5:46" customFormat="1" x14ac:dyDescent="0.3">
      <c r="E133" s="346" t="str">
        <f t="shared" si="19"/>
        <v/>
      </c>
      <c r="G133" s="346" t="str">
        <f t="shared" si="19"/>
        <v/>
      </c>
      <c r="I133" s="346" t="str">
        <f t="shared" si="20"/>
        <v/>
      </c>
      <c r="K133" s="346" t="str">
        <f t="shared" si="21"/>
        <v/>
      </c>
      <c r="M133" s="346" t="str">
        <f t="shared" si="22"/>
        <v/>
      </c>
      <c r="O133" s="346" t="str">
        <f t="shared" si="23"/>
        <v/>
      </c>
      <c r="Q133" s="346" t="str">
        <f t="shared" si="24"/>
        <v/>
      </c>
      <c r="S133" s="346" t="str">
        <f t="shared" si="25"/>
        <v/>
      </c>
      <c r="U133" s="346" t="str">
        <f t="shared" si="26"/>
        <v/>
      </c>
      <c r="W133" s="346" t="str">
        <f t="shared" si="27"/>
        <v/>
      </c>
      <c r="Y133" s="346" t="str">
        <f t="shared" si="28"/>
        <v/>
      </c>
      <c r="AA133" s="346" t="str">
        <f t="shared" si="29"/>
        <v/>
      </c>
      <c r="AC133" s="346" t="str">
        <f t="shared" si="30"/>
        <v/>
      </c>
      <c r="AE133" s="346" t="str">
        <f t="shared" si="31"/>
        <v/>
      </c>
      <c r="AG133" s="346" t="str">
        <f t="shared" si="32"/>
        <v/>
      </c>
      <c r="AI133" s="346" t="str">
        <f t="shared" si="33"/>
        <v/>
      </c>
      <c r="AK133" s="346" t="str">
        <f t="shared" si="34"/>
        <v/>
      </c>
      <c r="AM133" s="346" t="str">
        <f t="shared" si="35"/>
        <v/>
      </c>
      <c r="AO133" s="346" t="str">
        <f t="shared" si="36"/>
        <v/>
      </c>
      <c r="AQ133" s="346" t="str">
        <f t="shared" si="37"/>
        <v/>
      </c>
      <c r="AT133" s="329" t="s">
        <v>299</v>
      </c>
    </row>
    <row r="134" spans="5:46" customFormat="1" x14ac:dyDescent="0.3">
      <c r="E134" s="346" t="str">
        <f t="shared" si="19"/>
        <v/>
      </c>
      <c r="G134" s="346" t="str">
        <f t="shared" si="19"/>
        <v/>
      </c>
      <c r="I134" s="346" t="str">
        <f t="shared" si="20"/>
        <v/>
      </c>
      <c r="K134" s="346" t="str">
        <f t="shared" si="21"/>
        <v/>
      </c>
      <c r="M134" s="346" t="str">
        <f t="shared" si="22"/>
        <v/>
      </c>
      <c r="O134" s="346" t="str">
        <f t="shared" si="23"/>
        <v/>
      </c>
      <c r="Q134" s="346" t="str">
        <f t="shared" si="24"/>
        <v/>
      </c>
      <c r="S134" s="346" t="str">
        <f t="shared" si="25"/>
        <v/>
      </c>
      <c r="U134" s="346" t="str">
        <f t="shared" si="26"/>
        <v/>
      </c>
      <c r="W134" s="346" t="str">
        <f t="shared" si="27"/>
        <v/>
      </c>
      <c r="Y134" s="346" t="str">
        <f t="shared" si="28"/>
        <v/>
      </c>
      <c r="AA134" s="346" t="str">
        <f t="shared" si="29"/>
        <v/>
      </c>
      <c r="AC134" s="346" t="str">
        <f t="shared" si="30"/>
        <v/>
      </c>
      <c r="AE134" s="346" t="str">
        <f t="shared" si="31"/>
        <v/>
      </c>
      <c r="AG134" s="346" t="str">
        <f t="shared" si="32"/>
        <v/>
      </c>
      <c r="AI134" s="346" t="str">
        <f t="shared" si="33"/>
        <v/>
      </c>
      <c r="AK134" s="346" t="str">
        <f t="shared" si="34"/>
        <v/>
      </c>
      <c r="AM134" s="346" t="str">
        <f t="shared" si="35"/>
        <v/>
      </c>
      <c r="AO134" s="346" t="str">
        <f t="shared" si="36"/>
        <v/>
      </c>
      <c r="AQ134" s="346" t="str">
        <f t="shared" si="37"/>
        <v/>
      </c>
      <c r="AT134" s="329" t="s">
        <v>299</v>
      </c>
    </row>
    <row r="135" spans="5:46" customFormat="1" x14ac:dyDescent="0.3">
      <c r="E135" s="346" t="str">
        <f t="shared" si="19"/>
        <v/>
      </c>
      <c r="G135" s="346" t="str">
        <f t="shared" si="19"/>
        <v/>
      </c>
      <c r="I135" s="346" t="str">
        <f t="shared" si="20"/>
        <v/>
      </c>
      <c r="K135" s="346" t="str">
        <f t="shared" si="21"/>
        <v/>
      </c>
      <c r="M135" s="346" t="str">
        <f t="shared" si="22"/>
        <v/>
      </c>
      <c r="O135" s="346" t="str">
        <f t="shared" si="23"/>
        <v/>
      </c>
      <c r="Q135" s="346" t="str">
        <f t="shared" si="24"/>
        <v/>
      </c>
      <c r="S135" s="346" t="str">
        <f t="shared" si="25"/>
        <v/>
      </c>
      <c r="U135" s="346" t="str">
        <f t="shared" si="26"/>
        <v/>
      </c>
      <c r="W135" s="346" t="str">
        <f t="shared" si="27"/>
        <v/>
      </c>
      <c r="Y135" s="346" t="str">
        <f t="shared" si="28"/>
        <v/>
      </c>
      <c r="AA135" s="346" t="str">
        <f t="shared" si="29"/>
        <v/>
      </c>
      <c r="AC135" s="346" t="str">
        <f t="shared" si="30"/>
        <v/>
      </c>
      <c r="AE135" s="346" t="str">
        <f t="shared" si="31"/>
        <v/>
      </c>
      <c r="AG135" s="346" t="str">
        <f t="shared" si="32"/>
        <v/>
      </c>
      <c r="AI135" s="346" t="str">
        <f t="shared" si="33"/>
        <v/>
      </c>
      <c r="AK135" s="346" t="str">
        <f t="shared" si="34"/>
        <v/>
      </c>
      <c r="AM135" s="346" t="str">
        <f t="shared" si="35"/>
        <v/>
      </c>
      <c r="AO135" s="346" t="str">
        <f t="shared" si="36"/>
        <v/>
      </c>
      <c r="AQ135" s="346" t="str">
        <f t="shared" si="37"/>
        <v/>
      </c>
      <c r="AT135" s="329" t="s">
        <v>299</v>
      </c>
    </row>
    <row r="136" spans="5:46" customFormat="1" x14ac:dyDescent="0.3">
      <c r="E136" s="346" t="str">
        <f t="shared" si="19"/>
        <v/>
      </c>
      <c r="G136" s="346" t="str">
        <f t="shared" si="19"/>
        <v/>
      </c>
      <c r="I136" s="346" t="str">
        <f t="shared" si="20"/>
        <v/>
      </c>
      <c r="K136" s="346" t="str">
        <f t="shared" si="21"/>
        <v/>
      </c>
      <c r="M136" s="346" t="str">
        <f t="shared" si="22"/>
        <v/>
      </c>
      <c r="O136" s="346" t="str">
        <f t="shared" si="23"/>
        <v/>
      </c>
      <c r="Q136" s="346" t="str">
        <f t="shared" si="24"/>
        <v/>
      </c>
      <c r="S136" s="346" t="str">
        <f t="shared" si="25"/>
        <v/>
      </c>
      <c r="U136" s="346" t="str">
        <f t="shared" si="26"/>
        <v/>
      </c>
      <c r="W136" s="346" t="str">
        <f t="shared" si="27"/>
        <v/>
      </c>
      <c r="Y136" s="346" t="str">
        <f t="shared" si="28"/>
        <v/>
      </c>
      <c r="AA136" s="346" t="str">
        <f t="shared" si="29"/>
        <v/>
      </c>
      <c r="AC136" s="346" t="str">
        <f t="shared" si="30"/>
        <v/>
      </c>
      <c r="AE136" s="346" t="str">
        <f t="shared" si="31"/>
        <v/>
      </c>
      <c r="AG136" s="346" t="str">
        <f t="shared" si="32"/>
        <v/>
      </c>
      <c r="AI136" s="346" t="str">
        <f t="shared" si="33"/>
        <v/>
      </c>
      <c r="AK136" s="346" t="str">
        <f t="shared" si="34"/>
        <v/>
      </c>
      <c r="AM136" s="346" t="str">
        <f t="shared" si="35"/>
        <v/>
      </c>
      <c r="AO136" s="346" t="str">
        <f t="shared" si="36"/>
        <v/>
      </c>
      <c r="AQ136" s="346" t="str">
        <f t="shared" si="37"/>
        <v/>
      </c>
      <c r="AT136" s="329" t="s">
        <v>299</v>
      </c>
    </row>
    <row r="137" spans="5:46" customFormat="1" x14ac:dyDescent="0.3">
      <c r="E137" s="346" t="str">
        <f t="shared" si="19"/>
        <v/>
      </c>
      <c r="G137" s="346" t="str">
        <f t="shared" si="19"/>
        <v/>
      </c>
      <c r="I137" s="346" t="str">
        <f t="shared" si="20"/>
        <v/>
      </c>
      <c r="K137" s="346" t="str">
        <f t="shared" si="21"/>
        <v/>
      </c>
      <c r="M137" s="346" t="str">
        <f t="shared" si="22"/>
        <v/>
      </c>
      <c r="O137" s="346" t="str">
        <f t="shared" si="23"/>
        <v/>
      </c>
      <c r="Q137" s="346" t="str">
        <f t="shared" si="24"/>
        <v/>
      </c>
      <c r="S137" s="346" t="str">
        <f t="shared" si="25"/>
        <v/>
      </c>
      <c r="U137" s="346" t="str">
        <f t="shared" si="26"/>
        <v/>
      </c>
      <c r="W137" s="346" t="str">
        <f t="shared" si="27"/>
        <v/>
      </c>
      <c r="Y137" s="346" t="str">
        <f t="shared" si="28"/>
        <v/>
      </c>
      <c r="AA137" s="346" t="str">
        <f t="shared" si="29"/>
        <v/>
      </c>
      <c r="AC137" s="346" t="str">
        <f t="shared" si="30"/>
        <v/>
      </c>
      <c r="AE137" s="346" t="str">
        <f t="shared" si="31"/>
        <v/>
      </c>
      <c r="AG137" s="346" t="str">
        <f t="shared" si="32"/>
        <v/>
      </c>
      <c r="AI137" s="346" t="str">
        <f t="shared" si="33"/>
        <v/>
      </c>
      <c r="AK137" s="346" t="str">
        <f t="shared" si="34"/>
        <v/>
      </c>
      <c r="AM137" s="346" t="str">
        <f t="shared" si="35"/>
        <v/>
      </c>
      <c r="AO137" s="346" t="str">
        <f t="shared" si="36"/>
        <v/>
      </c>
      <c r="AQ137" s="346" t="str">
        <f t="shared" si="37"/>
        <v/>
      </c>
      <c r="AT137" s="329" t="s">
        <v>299</v>
      </c>
    </row>
    <row r="138" spans="5:46" customFormat="1" x14ac:dyDescent="0.3">
      <c r="E138" s="346" t="str">
        <f t="shared" si="19"/>
        <v/>
      </c>
      <c r="G138" s="346" t="str">
        <f t="shared" si="19"/>
        <v/>
      </c>
      <c r="I138" s="346" t="str">
        <f t="shared" si="20"/>
        <v/>
      </c>
      <c r="K138" s="346" t="str">
        <f t="shared" si="21"/>
        <v/>
      </c>
      <c r="M138" s="346" t="str">
        <f t="shared" si="22"/>
        <v/>
      </c>
      <c r="O138" s="346" t="str">
        <f t="shared" si="23"/>
        <v/>
      </c>
      <c r="Q138" s="346" t="str">
        <f t="shared" si="24"/>
        <v/>
      </c>
      <c r="S138" s="346" t="str">
        <f t="shared" si="25"/>
        <v/>
      </c>
      <c r="U138" s="346" t="str">
        <f t="shared" si="26"/>
        <v/>
      </c>
      <c r="W138" s="346" t="str">
        <f t="shared" si="27"/>
        <v/>
      </c>
      <c r="Y138" s="346" t="str">
        <f t="shared" si="28"/>
        <v/>
      </c>
      <c r="AA138" s="346" t="str">
        <f t="shared" si="29"/>
        <v/>
      </c>
      <c r="AC138" s="346" t="str">
        <f t="shared" si="30"/>
        <v/>
      </c>
      <c r="AE138" s="346" t="str">
        <f t="shared" si="31"/>
        <v/>
      </c>
      <c r="AG138" s="346" t="str">
        <f t="shared" si="32"/>
        <v/>
      </c>
      <c r="AI138" s="346" t="str">
        <f t="shared" si="33"/>
        <v/>
      </c>
      <c r="AK138" s="346" t="str">
        <f t="shared" si="34"/>
        <v/>
      </c>
      <c r="AM138" s="346" t="str">
        <f t="shared" si="35"/>
        <v/>
      </c>
      <c r="AO138" s="346" t="str">
        <f t="shared" si="36"/>
        <v/>
      </c>
      <c r="AQ138" s="346" t="str">
        <f t="shared" si="37"/>
        <v/>
      </c>
      <c r="AT138" s="329" t="s">
        <v>299</v>
      </c>
    </row>
    <row r="139" spans="5:46" customFormat="1" x14ac:dyDescent="0.3">
      <c r="E139" s="346" t="str">
        <f t="shared" si="19"/>
        <v/>
      </c>
      <c r="G139" s="346" t="str">
        <f t="shared" si="19"/>
        <v/>
      </c>
      <c r="I139" s="346" t="str">
        <f t="shared" si="20"/>
        <v/>
      </c>
      <c r="K139" s="346" t="str">
        <f t="shared" si="21"/>
        <v/>
      </c>
      <c r="M139" s="346" t="str">
        <f t="shared" si="22"/>
        <v/>
      </c>
      <c r="O139" s="346" t="str">
        <f t="shared" si="23"/>
        <v/>
      </c>
      <c r="Q139" s="346" t="str">
        <f t="shared" si="24"/>
        <v/>
      </c>
      <c r="S139" s="346" t="str">
        <f t="shared" si="25"/>
        <v/>
      </c>
      <c r="U139" s="346" t="str">
        <f t="shared" si="26"/>
        <v/>
      </c>
      <c r="W139" s="346" t="str">
        <f t="shared" si="27"/>
        <v/>
      </c>
      <c r="Y139" s="346" t="str">
        <f t="shared" si="28"/>
        <v/>
      </c>
      <c r="AA139" s="346" t="str">
        <f t="shared" si="29"/>
        <v/>
      </c>
      <c r="AC139" s="346" t="str">
        <f t="shared" si="30"/>
        <v/>
      </c>
      <c r="AE139" s="346" t="str">
        <f t="shared" si="31"/>
        <v/>
      </c>
      <c r="AG139" s="346" t="str">
        <f t="shared" si="32"/>
        <v/>
      </c>
      <c r="AI139" s="346" t="str">
        <f t="shared" si="33"/>
        <v/>
      </c>
      <c r="AK139" s="346" t="str">
        <f t="shared" si="34"/>
        <v/>
      </c>
      <c r="AM139" s="346" t="str">
        <f t="shared" si="35"/>
        <v/>
      </c>
      <c r="AO139" s="346" t="str">
        <f t="shared" si="36"/>
        <v/>
      </c>
      <c r="AQ139" s="346" t="str">
        <f t="shared" si="37"/>
        <v/>
      </c>
      <c r="AT139" s="329" t="s">
        <v>299</v>
      </c>
    </row>
    <row r="140" spans="5:46" customFormat="1" x14ac:dyDescent="0.3">
      <c r="E140" s="346" t="str">
        <f t="shared" si="19"/>
        <v/>
      </c>
      <c r="G140" s="346" t="str">
        <f t="shared" si="19"/>
        <v/>
      </c>
      <c r="I140" s="346" t="str">
        <f t="shared" si="20"/>
        <v/>
      </c>
      <c r="K140" s="346" t="str">
        <f t="shared" si="21"/>
        <v/>
      </c>
      <c r="M140" s="346" t="str">
        <f t="shared" si="22"/>
        <v/>
      </c>
      <c r="O140" s="346" t="str">
        <f t="shared" si="23"/>
        <v/>
      </c>
      <c r="Q140" s="346" t="str">
        <f t="shared" si="24"/>
        <v/>
      </c>
      <c r="S140" s="346" t="str">
        <f t="shared" si="25"/>
        <v/>
      </c>
      <c r="U140" s="346" t="str">
        <f t="shared" si="26"/>
        <v/>
      </c>
      <c r="W140" s="346" t="str">
        <f t="shared" si="27"/>
        <v/>
      </c>
      <c r="Y140" s="346" t="str">
        <f t="shared" si="28"/>
        <v/>
      </c>
      <c r="AA140" s="346" t="str">
        <f t="shared" si="29"/>
        <v/>
      </c>
      <c r="AC140" s="346" t="str">
        <f t="shared" si="30"/>
        <v/>
      </c>
      <c r="AE140" s="346" t="str">
        <f t="shared" si="31"/>
        <v/>
      </c>
      <c r="AG140" s="346" t="str">
        <f t="shared" si="32"/>
        <v/>
      </c>
      <c r="AI140" s="346" t="str">
        <f t="shared" si="33"/>
        <v/>
      </c>
      <c r="AK140" s="346" t="str">
        <f t="shared" si="34"/>
        <v/>
      </c>
      <c r="AM140" s="346" t="str">
        <f t="shared" si="35"/>
        <v/>
      </c>
      <c r="AO140" s="346" t="str">
        <f t="shared" si="36"/>
        <v/>
      </c>
      <c r="AQ140" s="346" t="str">
        <f t="shared" si="37"/>
        <v/>
      </c>
      <c r="AT140" s="329" t="s">
        <v>299</v>
      </c>
    </row>
    <row r="141" spans="5:46" customFormat="1" x14ac:dyDescent="0.3">
      <c r="E141" s="346" t="str">
        <f t="shared" ref="E141:G204" si="38">IF(OR($B141=0,D141=0),"",D141/$B141)</f>
        <v/>
      </c>
      <c r="G141" s="346" t="str">
        <f t="shared" si="38"/>
        <v/>
      </c>
      <c r="I141" s="346" t="str">
        <f t="shared" ref="I141:I204" si="39">IF(OR($B141=0,H141=0),"",H141/$B141)</f>
        <v/>
      </c>
      <c r="K141" s="346" t="str">
        <f t="shared" ref="K141:K204" si="40">IF(OR($B141=0,J141=0),"",J141/$B141)</f>
        <v/>
      </c>
      <c r="M141" s="346" t="str">
        <f t="shared" ref="M141:M204" si="41">IF(OR($B141=0,L141=0),"",L141/$B141)</f>
        <v/>
      </c>
      <c r="O141" s="346" t="str">
        <f t="shared" ref="O141:O204" si="42">IF(OR($B141=0,N141=0),"",N141/$B141)</f>
        <v/>
      </c>
      <c r="Q141" s="346" t="str">
        <f t="shared" ref="Q141:Q204" si="43">IF(OR($B141=0,P141=0),"",P141/$B141)</f>
        <v/>
      </c>
      <c r="S141" s="346" t="str">
        <f t="shared" ref="S141:S204" si="44">IF(OR($B141=0,R141=0),"",R141/$B141)</f>
        <v/>
      </c>
      <c r="U141" s="346" t="str">
        <f t="shared" ref="U141:U204" si="45">IF(OR($B141=0,T141=0),"",T141/$B141)</f>
        <v/>
      </c>
      <c r="W141" s="346" t="str">
        <f t="shared" ref="W141:W204" si="46">IF(OR($B141=0,V141=0),"",V141/$B141)</f>
        <v/>
      </c>
      <c r="Y141" s="346" t="str">
        <f t="shared" ref="Y141:Y204" si="47">IF(OR($B141=0,X141=0),"",X141/$B141)</f>
        <v/>
      </c>
      <c r="AA141" s="346" t="str">
        <f t="shared" ref="AA141:AA204" si="48">IF(OR($B141=0,Z141=0),"",Z141/$B141)</f>
        <v/>
      </c>
      <c r="AC141" s="346" t="str">
        <f t="shared" ref="AC141:AC204" si="49">IF(OR($B141=0,AB141=0),"",AB141/$B141)</f>
        <v/>
      </c>
      <c r="AE141" s="346" t="str">
        <f t="shared" ref="AE141:AE204" si="50">IF(OR($B141=0,AD141=0),"",AD141/$B141)</f>
        <v/>
      </c>
      <c r="AG141" s="346" t="str">
        <f t="shared" ref="AG141:AG204" si="51">IF(OR($B141=0,AF141=0),"",AF141/$B141)</f>
        <v/>
      </c>
      <c r="AI141" s="346" t="str">
        <f t="shared" ref="AI141:AI204" si="52">IF(OR($B141=0,AH141=0),"",AH141/$B141)</f>
        <v/>
      </c>
      <c r="AK141" s="346" t="str">
        <f t="shared" ref="AK141:AK204" si="53">IF(OR($B141=0,AJ141=0),"",AJ141/$B141)</f>
        <v/>
      </c>
      <c r="AM141" s="346" t="str">
        <f t="shared" ref="AM141:AM204" si="54">IF(OR($B141=0,AL141=0),"",AL141/$B141)</f>
        <v/>
      </c>
      <c r="AO141" s="346" t="str">
        <f t="shared" ref="AO141:AO204" si="55">IF(OR($B141=0,AN141=0),"",AN141/$B141)</f>
        <v/>
      </c>
      <c r="AQ141" s="346" t="str">
        <f t="shared" ref="AQ141:AQ204" si="56">IF(OR($B141=0,AP141=0),"",AP141/$B141)</f>
        <v/>
      </c>
      <c r="AT141" s="329" t="s">
        <v>299</v>
      </c>
    </row>
    <row r="142" spans="5:46" customFormat="1" x14ac:dyDescent="0.3">
      <c r="E142" s="346" t="str">
        <f t="shared" si="38"/>
        <v/>
      </c>
      <c r="G142" s="346" t="str">
        <f t="shared" si="38"/>
        <v/>
      </c>
      <c r="I142" s="346" t="str">
        <f t="shared" si="39"/>
        <v/>
      </c>
      <c r="K142" s="346" t="str">
        <f t="shared" si="40"/>
        <v/>
      </c>
      <c r="M142" s="346" t="str">
        <f t="shared" si="41"/>
        <v/>
      </c>
      <c r="O142" s="346" t="str">
        <f t="shared" si="42"/>
        <v/>
      </c>
      <c r="Q142" s="346" t="str">
        <f t="shared" si="43"/>
        <v/>
      </c>
      <c r="S142" s="346" t="str">
        <f t="shared" si="44"/>
        <v/>
      </c>
      <c r="U142" s="346" t="str">
        <f t="shared" si="45"/>
        <v/>
      </c>
      <c r="W142" s="346" t="str">
        <f t="shared" si="46"/>
        <v/>
      </c>
      <c r="Y142" s="346" t="str">
        <f t="shared" si="47"/>
        <v/>
      </c>
      <c r="AA142" s="346" t="str">
        <f t="shared" si="48"/>
        <v/>
      </c>
      <c r="AC142" s="346" t="str">
        <f t="shared" si="49"/>
        <v/>
      </c>
      <c r="AE142" s="346" t="str">
        <f t="shared" si="50"/>
        <v/>
      </c>
      <c r="AG142" s="346" t="str">
        <f t="shared" si="51"/>
        <v/>
      </c>
      <c r="AI142" s="346" t="str">
        <f t="shared" si="52"/>
        <v/>
      </c>
      <c r="AK142" s="346" t="str">
        <f t="shared" si="53"/>
        <v/>
      </c>
      <c r="AM142" s="346" t="str">
        <f t="shared" si="54"/>
        <v/>
      </c>
      <c r="AO142" s="346" t="str">
        <f t="shared" si="55"/>
        <v/>
      </c>
      <c r="AQ142" s="346" t="str">
        <f t="shared" si="56"/>
        <v/>
      </c>
      <c r="AT142" s="329" t="s">
        <v>299</v>
      </c>
    </row>
    <row r="143" spans="5:46" customFormat="1" x14ac:dyDescent="0.3">
      <c r="E143" s="346" t="str">
        <f t="shared" si="38"/>
        <v/>
      </c>
      <c r="G143" s="346" t="str">
        <f t="shared" si="38"/>
        <v/>
      </c>
      <c r="I143" s="346" t="str">
        <f t="shared" si="39"/>
        <v/>
      </c>
      <c r="K143" s="346" t="str">
        <f t="shared" si="40"/>
        <v/>
      </c>
      <c r="M143" s="346" t="str">
        <f t="shared" si="41"/>
        <v/>
      </c>
      <c r="O143" s="346" t="str">
        <f t="shared" si="42"/>
        <v/>
      </c>
      <c r="Q143" s="346" t="str">
        <f t="shared" si="43"/>
        <v/>
      </c>
      <c r="S143" s="346" t="str">
        <f t="shared" si="44"/>
        <v/>
      </c>
      <c r="U143" s="346" t="str">
        <f t="shared" si="45"/>
        <v/>
      </c>
      <c r="W143" s="346" t="str">
        <f t="shared" si="46"/>
        <v/>
      </c>
      <c r="Y143" s="346" t="str">
        <f t="shared" si="47"/>
        <v/>
      </c>
      <c r="AA143" s="346" t="str">
        <f t="shared" si="48"/>
        <v/>
      </c>
      <c r="AC143" s="346" t="str">
        <f t="shared" si="49"/>
        <v/>
      </c>
      <c r="AE143" s="346" t="str">
        <f t="shared" si="50"/>
        <v/>
      </c>
      <c r="AG143" s="346" t="str">
        <f t="shared" si="51"/>
        <v/>
      </c>
      <c r="AI143" s="346" t="str">
        <f t="shared" si="52"/>
        <v/>
      </c>
      <c r="AK143" s="346" t="str">
        <f t="shared" si="53"/>
        <v/>
      </c>
      <c r="AM143" s="346" t="str">
        <f t="shared" si="54"/>
        <v/>
      </c>
      <c r="AO143" s="346" t="str">
        <f t="shared" si="55"/>
        <v/>
      </c>
      <c r="AQ143" s="346" t="str">
        <f t="shared" si="56"/>
        <v/>
      </c>
      <c r="AT143" s="329" t="s">
        <v>299</v>
      </c>
    </row>
    <row r="144" spans="5:46" customFormat="1" x14ac:dyDescent="0.3">
      <c r="E144" s="346" t="str">
        <f t="shared" si="38"/>
        <v/>
      </c>
      <c r="G144" s="346" t="str">
        <f t="shared" si="38"/>
        <v/>
      </c>
      <c r="I144" s="346" t="str">
        <f t="shared" si="39"/>
        <v/>
      </c>
      <c r="K144" s="346" t="str">
        <f t="shared" si="40"/>
        <v/>
      </c>
      <c r="M144" s="346" t="str">
        <f t="shared" si="41"/>
        <v/>
      </c>
      <c r="O144" s="346" t="str">
        <f t="shared" si="42"/>
        <v/>
      </c>
      <c r="Q144" s="346" t="str">
        <f t="shared" si="43"/>
        <v/>
      </c>
      <c r="S144" s="346" t="str">
        <f t="shared" si="44"/>
        <v/>
      </c>
      <c r="U144" s="346" t="str">
        <f t="shared" si="45"/>
        <v/>
      </c>
      <c r="W144" s="346" t="str">
        <f t="shared" si="46"/>
        <v/>
      </c>
      <c r="Y144" s="346" t="str">
        <f t="shared" si="47"/>
        <v/>
      </c>
      <c r="AA144" s="346" t="str">
        <f t="shared" si="48"/>
        <v/>
      </c>
      <c r="AC144" s="346" t="str">
        <f t="shared" si="49"/>
        <v/>
      </c>
      <c r="AE144" s="346" t="str">
        <f t="shared" si="50"/>
        <v/>
      </c>
      <c r="AG144" s="346" t="str">
        <f t="shared" si="51"/>
        <v/>
      </c>
      <c r="AI144" s="346" t="str">
        <f t="shared" si="52"/>
        <v/>
      </c>
      <c r="AK144" s="346" t="str">
        <f t="shared" si="53"/>
        <v/>
      </c>
      <c r="AM144" s="346" t="str">
        <f t="shared" si="54"/>
        <v/>
      </c>
      <c r="AO144" s="346" t="str">
        <f t="shared" si="55"/>
        <v/>
      </c>
      <c r="AQ144" s="346" t="str">
        <f t="shared" si="56"/>
        <v/>
      </c>
      <c r="AT144" s="329" t="s">
        <v>299</v>
      </c>
    </row>
    <row r="145" spans="5:46" customFormat="1" x14ac:dyDescent="0.3">
      <c r="E145" s="346" t="str">
        <f t="shared" si="38"/>
        <v/>
      </c>
      <c r="G145" s="346" t="str">
        <f t="shared" si="38"/>
        <v/>
      </c>
      <c r="I145" s="346" t="str">
        <f t="shared" si="39"/>
        <v/>
      </c>
      <c r="K145" s="346" t="str">
        <f t="shared" si="40"/>
        <v/>
      </c>
      <c r="M145" s="346" t="str">
        <f t="shared" si="41"/>
        <v/>
      </c>
      <c r="O145" s="346" t="str">
        <f t="shared" si="42"/>
        <v/>
      </c>
      <c r="Q145" s="346" t="str">
        <f t="shared" si="43"/>
        <v/>
      </c>
      <c r="S145" s="346" t="str">
        <f t="shared" si="44"/>
        <v/>
      </c>
      <c r="U145" s="346" t="str">
        <f t="shared" si="45"/>
        <v/>
      </c>
      <c r="W145" s="346" t="str">
        <f t="shared" si="46"/>
        <v/>
      </c>
      <c r="Y145" s="346" t="str">
        <f t="shared" si="47"/>
        <v/>
      </c>
      <c r="AA145" s="346" t="str">
        <f t="shared" si="48"/>
        <v/>
      </c>
      <c r="AC145" s="346" t="str">
        <f t="shared" si="49"/>
        <v/>
      </c>
      <c r="AE145" s="346" t="str">
        <f t="shared" si="50"/>
        <v/>
      </c>
      <c r="AG145" s="346" t="str">
        <f t="shared" si="51"/>
        <v/>
      </c>
      <c r="AI145" s="346" t="str">
        <f t="shared" si="52"/>
        <v/>
      </c>
      <c r="AK145" s="346" t="str">
        <f t="shared" si="53"/>
        <v/>
      </c>
      <c r="AM145" s="346" t="str">
        <f t="shared" si="54"/>
        <v/>
      </c>
      <c r="AO145" s="346" t="str">
        <f t="shared" si="55"/>
        <v/>
      </c>
      <c r="AQ145" s="346" t="str">
        <f t="shared" si="56"/>
        <v/>
      </c>
      <c r="AT145" s="329" t="s">
        <v>299</v>
      </c>
    </row>
    <row r="146" spans="5:46" customFormat="1" x14ac:dyDescent="0.3">
      <c r="E146" s="346" t="str">
        <f t="shared" si="38"/>
        <v/>
      </c>
      <c r="G146" s="346" t="str">
        <f t="shared" si="38"/>
        <v/>
      </c>
      <c r="I146" s="346" t="str">
        <f t="shared" si="39"/>
        <v/>
      </c>
      <c r="K146" s="346" t="str">
        <f t="shared" si="40"/>
        <v/>
      </c>
      <c r="M146" s="346" t="str">
        <f t="shared" si="41"/>
        <v/>
      </c>
      <c r="O146" s="346" t="str">
        <f t="shared" si="42"/>
        <v/>
      </c>
      <c r="Q146" s="346" t="str">
        <f t="shared" si="43"/>
        <v/>
      </c>
      <c r="S146" s="346" t="str">
        <f t="shared" si="44"/>
        <v/>
      </c>
      <c r="U146" s="346" t="str">
        <f t="shared" si="45"/>
        <v/>
      </c>
      <c r="W146" s="346" t="str">
        <f t="shared" si="46"/>
        <v/>
      </c>
      <c r="Y146" s="346" t="str">
        <f t="shared" si="47"/>
        <v/>
      </c>
      <c r="AA146" s="346" t="str">
        <f t="shared" si="48"/>
        <v/>
      </c>
      <c r="AC146" s="346" t="str">
        <f t="shared" si="49"/>
        <v/>
      </c>
      <c r="AE146" s="346" t="str">
        <f t="shared" si="50"/>
        <v/>
      </c>
      <c r="AG146" s="346" t="str">
        <f t="shared" si="51"/>
        <v/>
      </c>
      <c r="AI146" s="346" t="str">
        <f t="shared" si="52"/>
        <v/>
      </c>
      <c r="AK146" s="346" t="str">
        <f t="shared" si="53"/>
        <v/>
      </c>
      <c r="AM146" s="346" t="str">
        <f t="shared" si="54"/>
        <v/>
      </c>
      <c r="AO146" s="346" t="str">
        <f t="shared" si="55"/>
        <v/>
      </c>
      <c r="AQ146" s="346" t="str">
        <f t="shared" si="56"/>
        <v/>
      </c>
      <c r="AT146" s="329" t="s">
        <v>299</v>
      </c>
    </row>
    <row r="147" spans="5:46" customFormat="1" x14ac:dyDescent="0.3">
      <c r="E147" s="346" t="str">
        <f t="shared" si="38"/>
        <v/>
      </c>
      <c r="G147" s="346" t="str">
        <f t="shared" si="38"/>
        <v/>
      </c>
      <c r="I147" s="346" t="str">
        <f t="shared" si="39"/>
        <v/>
      </c>
      <c r="K147" s="346" t="str">
        <f t="shared" si="40"/>
        <v/>
      </c>
      <c r="M147" s="346" t="str">
        <f t="shared" si="41"/>
        <v/>
      </c>
      <c r="O147" s="346" t="str">
        <f t="shared" si="42"/>
        <v/>
      </c>
      <c r="Q147" s="346" t="str">
        <f t="shared" si="43"/>
        <v/>
      </c>
      <c r="S147" s="346" t="str">
        <f t="shared" si="44"/>
        <v/>
      </c>
      <c r="U147" s="346" t="str">
        <f t="shared" si="45"/>
        <v/>
      </c>
      <c r="W147" s="346" t="str">
        <f t="shared" si="46"/>
        <v/>
      </c>
      <c r="Y147" s="346" t="str">
        <f t="shared" si="47"/>
        <v/>
      </c>
      <c r="AA147" s="346" t="str">
        <f t="shared" si="48"/>
        <v/>
      </c>
      <c r="AC147" s="346" t="str">
        <f t="shared" si="49"/>
        <v/>
      </c>
      <c r="AE147" s="346" t="str">
        <f t="shared" si="50"/>
        <v/>
      </c>
      <c r="AG147" s="346" t="str">
        <f t="shared" si="51"/>
        <v/>
      </c>
      <c r="AI147" s="346" t="str">
        <f t="shared" si="52"/>
        <v/>
      </c>
      <c r="AK147" s="346" t="str">
        <f t="shared" si="53"/>
        <v/>
      </c>
      <c r="AM147" s="346" t="str">
        <f t="shared" si="54"/>
        <v/>
      </c>
      <c r="AO147" s="346" t="str">
        <f t="shared" si="55"/>
        <v/>
      </c>
      <c r="AQ147" s="346" t="str">
        <f t="shared" si="56"/>
        <v/>
      </c>
      <c r="AT147" s="329" t="s">
        <v>299</v>
      </c>
    </row>
    <row r="148" spans="5:46" customFormat="1" x14ac:dyDescent="0.3">
      <c r="E148" s="346" t="str">
        <f t="shared" si="38"/>
        <v/>
      </c>
      <c r="G148" s="346" t="str">
        <f t="shared" si="38"/>
        <v/>
      </c>
      <c r="I148" s="346" t="str">
        <f t="shared" si="39"/>
        <v/>
      </c>
      <c r="K148" s="346" t="str">
        <f t="shared" si="40"/>
        <v/>
      </c>
      <c r="M148" s="346" t="str">
        <f t="shared" si="41"/>
        <v/>
      </c>
      <c r="O148" s="346" t="str">
        <f t="shared" si="42"/>
        <v/>
      </c>
      <c r="Q148" s="346" t="str">
        <f t="shared" si="43"/>
        <v/>
      </c>
      <c r="S148" s="346" t="str">
        <f t="shared" si="44"/>
        <v/>
      </c>
      <c r="U148" s="346" t="str">
        <f t="shared" si="45"/>
        <v/>
      </c>
      <c r="W148" s="346" t="str">
        <f t="shared" si="46"/>
        <v/>
      </c>
      <c r="Y148" s="346" t="str">
        <f t="shared" si="47"/>
        <v/>
      </c>
      <c r="AA148" s="346" t="str">
        <f t="shared" si="48"/>
        <v/>
      </c>
      <c r="AC148" s="346" t="str">
        <f t="shared" si="49"/>
        <v/>
      </c>
      <c r="AE148" s="346" t="str">
        <f t="shared" si="50"/>
        <v/>
      </c>
      <c r="AG148" s="346" t="str">
        <f t="shared" si="51"/>
        <v/>
      </c>
      <c r="AI148" s="346" t="str">
        <f t="shared" si="52"/>
        <v/>
      </c>
      <c r="AK148" s="346" t="str">
        <f t="shared" si="53"/>
        <v/>
      </c>
      <c r="AM148" s="346" t="str">
        <f t="shared" si="54"/>
        <v/>
      </c>
      <c r="AO148" s="346" t="str">
        <f t="shared" si="55"/>
        <v/>
      </c>
      <c r="AQ148" s="346" t="str">
        <f t="shared" si="56"/>
        <v/>
      </c>
      <c r="AT148" s="329" t="s">
        <v>299</v>
      </c>
    </row>
    <row r="149" spans="5:46" customFormat="1" x14ac:dyDescent="0.3">
      <c r="E149" s="346" t="str">
        <f t="shared" si="38"/>
        <v/>
      </c>
      <c r="G149" s="346" t="str">
        <f t="shared" si="38"/>
        <v/>
      </c>
      <c r="I149" s="346" t="str">
        <f t="shared" si="39"/>
        <v/>
      </c>
      <c r="K149" s="346" t="str">
        <f t="shared" si="40"/>
        <v/>
      </c>
      <c r="M149" s="346" t="str">
        <f t="shared" si="41"/>
        <v/>
      </c>
      <c r="O149" s="346" t="str">
        <f t="shared" si="42"/>
        <v/>
      </c>
      <c r="Q149" s="346" t="str">
        <f t="shared" si="43"/>
        <v/>
      </c>
      <c r="S149" s="346" t="str">
        <f t="shared" si="44"/>
        <v/>
      </c>
      <c r="U149" s="346" t="str">
        <f t="shared" si="45"/>
        <v/>
      </c>
      <c r="W149" s="346" t="str">
        <f t="shared" si="46"/>
        <v/>
      </c>
      <c r="Y149" s="346" t="str">
        <f t="shared" si="47"/>
        <v/>
      </c>
      <c r="AA149" s="346" t="str">
        <f t="shared" si="48"/>
        <v/>
      </c>
      <c r="AC149" s="346" t="str">
        <f t="shared" si="49"/>
        <v/>
      </c>
      <c r="AE149" s="346" t="str">
        <f t="shared" si="50"/>
        <v/>
      </c>
      <c r="AG149" s="346" t="str">
        <f t="shared" si="51"/>
        <v/>
      </c>
      <c r="AI149" s="346" t="str">
        <f t="shared" si="52"/>
        <v/>
      </c>
      <c r="AK149" s="346" t="str">
        <f t="shared" si="53"/>
        <v/>
      </c>
      <c r="AM149" s="346" t="str">
        <f t="shared" si="54"/>
        <v/>
      </c>
      <c r="AO149" s="346" t="str">
        <f t="shared" si="55"/>
        <v/>
      </c>
      <c r="AQ149" s="346" t="str">
        <f t="shared" si="56"/>
        <v/>
      </c>
      <c r="AT149" s="329" t="s">
        <v>299</v>
      </c>
    </row>
    <row r="150" spans="5:46" customFormat="1" x14ac:dyDescent="0.3">
      <c r="E150" s="346" t="str">
        <f t="shared" si="38"/>
        <v/>
      </c>
      <c r="G150" s="346" t="str">
        <f t="shared" si="38"/>
        <v/>
      </c>
      <c r="I150" s="346" t="str">
        <f t="shared" si="39"/>
        <v/>
      </c>
      <c r="K150" s="346" t="str">
        <f t="shared" si="40"/>
        <v/>
      </c>
      <c r="M150" s="346" t="str">
        <f t="shared" si="41"/>
        <v/>
      </c>
      <c r="O150" s="346" t="str">
        <f t="shared" si="42"/>
        <v/>
      </c>
      <c r="Q150" s="346" t="str">
        <f t="shared" si="43"/>
        <v/>
      </c>
      <c r="S150" s="346" t="str">
        <f t="shared" si="44"/>
        <v/>
      </c>
      <c r="U150" s="346" t="str">
        <f t="shared" si="45"/>
        <v/>
      </c>
      <c r="W150" s="346" t="str">
        <f t="shared" si="46"/>
        <v/>
      </c>
      <c r="Y150" s="346" t="str">
        <f t="shared" si="47"/>
        <v/>
      </c>
      <c r="AA150" s="346" t="str">
        <f t="shared" si="48"/>
        <v/>
      </c>
      <c r="AC150" s="346" t="str">
        <f t="shared" si="49"/>
        <v/>
      </c>
      <c r="AE150" s="346" t="str">
        <f t="shared" si="50"/>
        <v/>
      </c>
      <c r="AG150" s="346" t="str">
        <f t="shared" si="51"/>
        <v/>
      </c>
      <c r="AI150" s="346" t="str">
        <f t="shared" si="52"/>
        <v/>
      </c>
      <c r="AK150" s="346" t="str">
        <f t="shared" si="53"/>
        <v/>
      </c>
      <c r="AM150" s="346" t="str">
        <f t="shared" si="54"/>
        <v/>
      </c>
      <c r="AO150" s="346" t="str">
        <f t="shared" si="55"/>
        <v/>
      </c>
      <c r="AQ150" s="346" t="str">
        <f t="shared" si="56"/>
        <v/>
      </c>
      <c r="AT150" s="329" t="s">
        <v>299</v>
      </c>
    </row>
    <row r="151" spans="5:46" customFormat="1" x14ac:dyDescent="0.3">
      <c r="E151" s="346" t="str">
        <f t="shared" si="38"/>
        <v/>
      </c>
      <c r="G151" s="346" t="str">
        <f t="shared" si="38"/>
        <v/>
      </c>
      <c r="I151" s="346" t="str">
        <f t="shared" si="39"/>
        <v/>
      </c>
      <c r="K151" s="346" t="str">
        <f t="shared" si="40"/>
        <v/>
      </c>
      <c r="M151" s="346" t="str">
        <f t="shared" si="41"/>
        <v/>
      </c>
      <c r="O151" s="346" t="str">
        <f t="shared" si="42"/>
        <v/>
      </c>
      <c r="Q151" s="346" t="str">
        <f t="shared" si="43"/>
        <v/>
      </c>
      <c r="S151" s="346" t="str">
        <f t="shared" si="44"/>
        <v/>
      </c>
      <c r="U151" s="346" t="str">
        <f t="shared" si="45"/>
        <v/>
      </c>
      <c r="W151" s="346" t="str">
        <f t="shared" si="46"/>
        <v/>
      </c>
      <c r="Y151" s="346" t="str">
        <f t="shared" si="47"/>
        <v/>
      </c>
      <c r="AA151" s="346" t="str">
        <f t="shared" si="48"/>
        <v/>
      </c>
      <c r="AC151" s="346" t="str">
        <f t="shared" si="49"/>
        <v/>
      </c>
      <c r="AE151" s="346" t="str">
        <f t="shared" si="50"/>
        <v/>
      </c>
      <c r="AG151" s="346" t="str">
        <f t="shared" si="51"/>
        <v/>
      </c>
      <c r="AI151" s="346" t="str">
        <f t="shared" si="52"/>
        <v/>
      </c>
      <c r="AK151" s="346" t="str">
        <f t="shared" si="53"/>
        <v/>
      </c>
      <c r="AM151" s="346" t="str">
        <f t="shared" si="54"/>
        <v/>
      </c>
      <c r="AO151" s="346" t="str">
        <f t="shared" si="55"/>
        <v/>
      </c>
      <c r="AQ151" s="346" t="str">
        <f t="shared" si="56"/>
        <v/>
      </c>
      <c r="AT151" s="329" t="s">
        <v>299</v>
      </c>
    </row>
    <row r="152" spans="5:46" customFormat="1" x14ac:dyDescent="0.3">
      <c r="E152" s="346" t="str">
        <f t="shared" si="38"/>
        <v/>
      </c>
      <c r="G152" s="346" t="str">
        <f t="shared" si="38"/>
        <v/>
      </c>
      <c r="I152" s="346" t="str">
        <f t="shared" si="39"/>
        <v/>
      </c>
      <c r="K152" s="346" t="str">
        <f t="shared" si="40"/>
        <v/>
      </c>
      <c r="M152" s="346" t="str">
        <f t="shared" si="41"/>
        <v/>
      </c>
      <c r="O152" s="346" t="str">
        <f t="shared" si="42"/>
        <v/>
      </c>
      <c r="Q152" s="346" t="str">
        <f t="shared" si="43"/>
        <v/>
      </c>
      <c r="S152" s="346" t="str">
        <f t="shared" si="44"/>
        <v/>
      </c>
      <c r="U152" s="346" t="str">
        <f t="shared" si="45"/>
        <v/>
      </c>
      <c r="W152" s="346" t="str">
        <f t="shared" si="46"/>
        <v/>
      </c>
      <c r="Y152" s="346" t="str">
        <f t="shared" si="47"/>
        <v/>
      </c>
      <c r="AA152" s="346" t="str">
        <f t="shared" si="48"/>
        <v/>
      </c>
      <c r="AC152" s="346" t="str">
        <f t="shared" si="49"/>
        <v/>
      </c>
      <c r="AE152" s="346" t="str">
        <f t="shared" si="50"/>
        <v/>
      </c>
      <c r="AG152" s="346" t="str">
        <f t="shared" si="51"/>
        <v/>
      </c>
      <c r="AI152" s="346" t="str">
        <f t="shared" si="52"/>
        <v/>
      </c>
      <c r="AK152" s="346" t="str">
        <f t="shared" si="53"/>
        <v/>
      </c>
      <c r="AM152" s="346" t="str">
        <f t="shared" si="54"/>
        <v/>
      </c>
      <c r="AO152" s="346" t="str">
        <f t="shared" si="55"/>
        <v/>
      </c>
      <c r="AQ152" s="346" t="str">
        <f t="shared" si="56"/>
        <v/>
      </c>
      <c r="AT152" s="329" t="s">
        <v>299</v>
      </c>
    </row>
    <row r="153" spans="5:46" customFormat="1" x14ac:dyDescent="0.3">
      <c r="E153" s="346" t="str">
        <f t="shared" si="38"/>
        <v/>
      </c>
      <c r="G153" s="346" t="str">
        <f t="shared" si="38"/>
        <v/>
      </c>
      <c r="I153" s="346" t="str">
        <f t="shared" si="39"/>
        <v/>
      </c>
      <c r="K153" s="346" t="str">
        <f t="shared" si="40"/>
        <v/>
      </c>
      <c r="M153" s="346" t="str">
        <f t="shared" si="41"/>
        <v/>
      </c>
      <c r="O153" s="346" t="str">
        <f t="shared" si="42"/>
        <v/>
      </c>
      <c r="Q153" s="346" t="str">
        <f t="shared" si="43"/>
        <v/>
      </c>
      <c r="S153" s="346" t="str">
        <f t="shared" si="44"/>
        <v/>
      </c>
      <c r="U153" s="346" t="str">
        <f t="shared" si="45"/>
        <v/>
      </c>
      <c r="W153" s="346" t="str">
        <f t="shared" si="46"/>
        <v/>
      </c>
      <c r="Y153" s="346" t="str">
        <f t="shared" si="47"/>
        <v/>
      </c>
      <c r="AA153" s="346" t="str">
        <f t="shared" si="48"/>
        <v/>
      </c>
      <c r="AC153" s="346" t="str">
        <f t="shared" si="49"/>
        <v/>
      </c>
      <c r="AE153" s="346" t="str">
        <f t="shared" si="50"/>
        <v/>
      </c>
      <c r="AG153" s="346" t="str">
        <f t="shared" si="51"/>
        <v/>
      </c>
      <c r="AI153" s="346" t="str">
        <f t="shared" si="52"/>
        <v/>
      </c>
      <c r="AK153" s="346" t="str">
        <f t="shared" si="53"/>
        <v/>
      </c>
      <c r="AM153" s="346" t="str">
        <f t="shared" si="54"/>
        <v/>
      </c>
      <c r="AO153" s="346" t="str">
        <f t="shared" si="55"/>
        <v/>
      </c>
      <c r="AQ153" s="346" t="str">
        <f t="shared" si="56"/>
        <v/>
      </c>
      <c r="AT153" s="329" t="s">
        <v>299</v>
      </c>
    </row>
    <row r="154" spans="5:46" customFormat="1" x14ac:dyDescent="0.3">
      <c r="E154" s="346" t="str">
        <f t="shared" si="38"/>
        <v/>
      </c>
      <c r="G154" s="346" t="str">
        <f t="shared" si="38"/>
        <v/>
      </c>
      <c r="I154" s="346" t="str">
        <f t="shared" si="39"/>
        <v/>
      </c>
      <c r="K154" s="346" t="str">
        <f t="shared" si="40"/>
        <v/>
      </c>
      <c r="M154" s="346" t="str">
        <f t="shared" si="41"/>
        <v/>
      </c>
      <c r="O154" s="346" t="str">
        <f t="shared" si="42"/>
        <v/>
      </c>
      <c r="Q154" s="346" t="str">
        <f t="shared" si="43"/>
        <v/>
      </c>
      <c r="S154" s="346" t="str">
        <f t="shared" si="44"/>
        <v/>
      </c>
      <c r="U154" s="346" t="str">
        <f t="shared" si="45"/>
        <v/>
      </c>
      <c r="W154" s="346" t="str">
        <f t="shared" si="46"/>
        <v/>
      </c>
      <c r="Y154" s="346" t="str">
        <f t="shared" si="47"/>
        <v/>
      </c>
      <c r="AA154" s="346" t="str">
        <f t="shared" si="48"/>
        <v/>
      </c>
      <c r="AC154" s="346" t="str">
        <f t="shared" si="49"/>
        <v/>
      </c>
      <c r="AE154" s="346" t="str">
        <f t="shared" si="50"/>
        <v/>
      </c>
      <c r="AG154" s="346" t="str">
        <f t="shared" si="51"/>
        <v/>
      </c>
      <c r="AI154" s="346" t="str">
        <f t="shared" si="52"/>
        <v/>
      </c>
      <c r="AK154" s="346" t="str">
        <f t="shared" si="53"/>
        <v/>
      </c>
      <c r="AM154" s="346" t="str">
        <f t="shared" si="54"/>
        <v/>
      </c>
      <c r="AO154" s="346" t="str">
        <f t="shared" si="55"/>
        <v/>
      </c>
      <c r="AQ154" s="346" t="str">
        <f t="shared" si="56"/>
        <v/>
      </c>
      <c r="AT154" s="329" t="s">
        <v>299</v>
      </c>
    </row>
    <row r="155" spans="5:46" customFormat="1" x14ac:dyDescent="0.3">
      <c r="E155" s="346" t="str">
        <f t="shared" si="38"/>
        <v/>
      </c>
      <c r="G155" s="346" t="str">
        <f t="shared" si="38"/>
        <v/>
      </c>
      <c r="I155" s="346" t="str">
        <f t="shared" si="39"/>
        <v/>
      </c>
      <c r="K155" s="346" t="str">
        <f t="shared" si="40"/>
        <v/>
      </c>
      <c r="M155" s="346" t="str">
        <f t="shared" si="41"/>
        <v/>
      </c>
      <c r="O155" s="346" t="str">
        <f t="shared" si="42"/>
        <v/>
      </c>
      <c r="Q155" s="346" t="str">
        <f t="shared" si="43"/>
        <v/>
      </c>
      <c r="S155" s="346" t="str">
        <f t="shared" si="44"/>
        <v/>
      </c>
      <c r="U155" s="346" t="str">
        <f t="shared" si="45"/>
        <v/>
      </c>
      <c r="W155" s="346" t="str">
        <f t="shared" si="46"/>
        <v/>
      </c>
      <c r="Y155" s="346" t="str">
        <f t="shared" si="47"/>
        <v/>
      </c>
      <c r="AA155" s="346" t="str">
        <f t="shared" si="48"/>
        <v/>
      </c>
      <c r="AC155" s="346" t="str">
        <f t="shared" si="49"/>
        <v/>
      </c>
      <c r="AE155" s="346" t="str">
        <f t="shared" si="50"/>
        <v/>
      </c>
      <c r="AG155" s="346" t="str">
        <f t="shared" si="51"/>
        <v/>
      </c>
      <c r="AI155" s="346" t="str">
        <f t="shared" si="52"/>
        <v/>
      </c>
      <c r="AK155" s="346" t="str">
        <f t="shared" si="53"/>
        <v/>
      </c>
      <c r="AM155" s="346" t="str">
        <f t="shared" si="54"/>
        <v/>
      </c>
      <c r="AO155" s="346" t="str">
        <f t="shared" si="55"/>
        <v/>
      </c>
      <c r="AQ155" s="346" t="str">
        <f t="shared" si="56"/>
        <v/>
      </c>
      <c r="AT155" s="329" t="s">
        <v>299</v>
      </c>
    </row>
    <row r="156" spans="5:46" customFormat="1" x14ac:dyDescent="0.3">
      <c r="E156" s="346" t="str">
        <f t="shared" si="38"/>
        <v/>
      </c>
      <c r="G156" s="346" t="str">
        <f t="shared" si="38"/>
        <v/>
      </c>
      <c r="I156" s="346" t="str">
        <f t="shared" si="39"/>
        <v/>
      </c>
      <c r="K156" s="346" t="str">
        <f t="shared" si="40"/>
        <v/>
      </c>
      <c r="M156" s="346" t="str">
        <f t="shared" si="41"/>
        <v/>
      </c>
      <c r="O156" s="346" t="str">
        <f t="shared" si="42"/>
        <v/>
      </c>
      <c r="Q156" s="346" t="str">
        <f t="shared" si="43"/>
        <v/>
      </c>
      <c r="S156" s="346" t="str">
        <f t="shared" si="44"/>
        <v/>
      </c>
      <c r="U156" s="346" t="str">
        <f t="shared" si="45"/>
        <v/>
      </c>
      <c r="W156" s="346" t="str">
        <f t="shared" si="46"/>
        <v/>
      </c>
      <c r="Y156" s="346" t="str">
        <f t="shared" si="47"/>
        <v/>
      </c>
      <c r="AA156" s="346" t="str">
        <f t="shared" si="48"/>
        <v/>
      </c>
      <c r="AC156" s="346" t="str">
        <f t="shared" si="49"/>
        <v/>
      </c>
      <c r="AE156" s="346" t="str">
        <f t="shared" si="50"/>
        <v/>
      </c>
      <c r="AG156" s="346" t="str">
        <f t="shared" si="51"/>
        <v/>
      </c>
      <c r="AI156" s="346" t="str">
        <f t="shared" si="52"/>
        <v/>
      </c>
      <c r="AK156" s="346" t="str">
        <f t="shared" si="53"/>
        <v/>
      </c>
      <c r="AM156" s="346" t="str">
        <f t="shared" si="54"/>
        <v/>
      </c>
      <c r="AO156" s="346" t="str">
        <f t="shared" si="55"/>
        <v/>
      </c>
      <c r="AQ156" s="346" t="str">
        <f t="shared" si="56"/>
        <v/>
      </c>
      <c r="AT156" s="329" t="s">
        <v>299</v>
      </c>
    </row>
    <row r="157" spans="5:46" customFormat="1" x14ac:dyDescent="0.3">
      <c r="E157" s="346" t="str">
        <f t="shared" si="38"/>
        <v/>
      </c>
      <c r="G157" s="346" t="str">
        <f t="shared" si="38"/>
        <v/>
      </c>
      <c r="I157" s="346" t="str">
        <f t="shared" si="39"/>
        <v/>
      </c>
      <c r="K157" s="346" t="str">
        <f t="shared" si="40"/>
        <v/>
      </c>
      <c r="M157" s="346" t="str">
        <f t="shared" si="41"/>
        <v/>
      </c>
      <c r="O157" s="346" t="str">
        <f t="shared" si="42"/>
        <v/>
      </c>
      <c r="Q157" s="346" t="str">
        <f t="shared" si="43"/>
        <v/>
      </c>
      <c r="S157" s="346" t="str">
        <f t="shared" si="44"/>
        <v/>
      </c>
      <c r="U157" s="346" t="str">
        <f t="shared" si="45"/>
        <v/>
      </c>
      <c r="W157" s="346" t="str">
        <f t="shared" si="46"/>
        <v/>
      </c>
      <c r="Y157" s="346" t="str">
        <f t="shared" si="47"/>
        <v/>
      </c>
      <c r="AA157" s="346" t="str">
        <f t="shared" si="48"/>
        <v/>
      </c>
      <c r="AC157" s="346" t="str">
        <f t="shared" si="49"/>
        <v/>
      </c>
      <c r="AE157" s="346" t="str">
        <f t="shared" si="50"/>
        <v/>
      </c>
      <c r="AG157" s="346" t="str">
        <f t="shared" si="51"/>
        <v/>
      </c>
      <c r="AI157" s="346" t="str">
        <f t="shared" si="52"/>
        <v/>
      </c>
      <c r="AK157" s="346" t="str">
        <f t="shared" si="53"/>
        <v/>
      </c>
      <c r="AM157" s="346" t="str">
        <f t="shared" si="54"/>
        <v/>
      </c>
      <c r="AO157" s="346" t="str">
        <f t="shared" si="55"/>
        <v/>
      </c>
      <c r="AQ157" s="346" t="str">
        <f t="shared" si="56"/>
        <v/>
      </c>
      <c r="AT157" s="329" t="s">
        <v>299</v>
      </c>
    </row>
    <row r="158" spans="5:46" customFormat="1" x14ac:dyDescent="0.3">
      <c r="E158" s="346" t="str">
        <f t="shared" si="38"/>
        <v/>
      </c>
      <c r="G158" s="346" t="str">
        <f t="shared" si="38"/>
        <v/>
      </c>
      <c r="I158" s="346" t="str">
        <f t="shared" si="39"/>
        <v/>
      </c>
      <c r="K158" s="346" t="str">
        <f t="shared" si="40"/>
        <v/>
      </c>
      <c r="M158" s="346" t="str">
        <f t="shared" si="41"/>
        <v/>
      </c>
      <c r="O158" s="346" t="str">
        <f t="shared" si="42"/>
        <v/>
      </c>
      <c r="Q158" s="346" t="str">
        <f t="shared" si="43"/>
        <v/>
      </c>
      <c r="S158" s="346" t="str">
        <f t="shared" si="44"/>
        <v/>
      </c>
      <c r="U158" s="346" t="str">
        <f t="shared" si="45"/>
        <v/>
      </c>
      <c r="W158" s="346" t="str">
        <f t="shared" si="46"/>
        <v/>
      </c>
      <c r="Y158" s="346" t="str">
        <f t="shared" si="47"/>
        <v/>
      </c>
      <c r="AA158" s="346" t="str">
        <f t="shared" si="48"/>
        <v/>
      </c>
      <c r="AC158" s="346" t="str">
        <f t="shared" si="49"/>
        <v/>
      </c>
      <c r="AE158" s="346" t="str">
        <f t="shared" si="50"/>
        <v/>
      </c>
      <c r="AG158" s="346" t="str">
        <f t="shared" si="51"/>
        <v/>
      </c>
      <c r="AI158" s="346" t="str">
        <f t="shared" si="52"/>
        <v/>
      </c>
      <c r="AK158" s="346" t="str">
        <f t="shared" si="53"/>
        <v/>
      </c>
      <c r="AM158" s="346" t="str">
        <f t="shared" si="54"/>
        <v/>
      </c>
      <c r="AO158" s="346" t="str">
        <f t="shared" si="55"/>
        <v/>
      </c>
      <c r="AQ158" s="346" t="str">
        <f t="shared" si="56"/>
        <v/>
      </c>
      <c r="AT158" s="329" t="s">
        <v>299</v>
      </c>
    </row>
    <row r="159" spans="5:46" customFormat="1" x14ac:dyDescent="0.3">
      <c r="E159" s="346" t="str">
        <f t="shared" si="38"/>
        <v/>
      </c>
      <c r="G159" s="346" t="str">
        <f t="shared" si="38"/>
        <v/>
      </c>
      <c r="I159" s="346" t="str">
        <f t="shared" si="39"/>
        <v/>
      </c>
      <c r="K159" s="346" t="str">
        <f t="shared" si="40"/>
        <v/>
      </c>
      <c r="M159" s="346" t="str">
        <f t="shared" si="41"/>
        <v/>
      </c>
      <c r="O159" s="346" t="str">
        <f t="shared" si="42"/>
        <v/>
      </c>
      <c r="Q159" s="346" t="str">
        <f t="shared" si="43"/>
        <v/>
      </c>
      <c r="S159" s="346" t="str">
        <f t="shared" si="44"/>
        <v/>
      </c>
      <c r="U159" s="346" t="str">
        <f t="shared" si="45"/>
        <v/>
      </c>
      <c r="W159" s="346" t="str">
        <f t="shared" si="46"/>
        <v/>
      </c>
      <c r="Y159" s="346" t="str">
        <f t="shared" si="47"/>
        <v/>
      </c>
      <c r="AA159" s="346" t="str">
        <f t="shared" si="48"/>
        <v/>
      </c>
      <c r="AC159" s="346" t="str">
        <f t="shared" si="49"/>
        <v/>
      </c>
      <c r="AE159" s="346" t="str">
        <f t="shared" si="50"/>
        <v/>
      </c>
      <c r="AG159" s="346" t="str">
        <f t="shared" si="51"/>
        <v/>
      </c>
      <c r="AI159" s="346" t="str">
        <f t="shared" si="52"/>
        <v/>
      </c>
      <c r="AK159" s="346" t="str">
        <f t="shared" si="53"/>
        <v/>
      </c>
      <c r="AM159" s="346" t="str">
        <f t="shared" si="54"/>
        <v/>
      </c>
      <c r="AO159" s="346" t="str">
        <f t="shared" si="55"/>
        <v/>
      </c>
      <c r="AQ159" s="346" t="str">
        <f t="shared" si="56"/>
        <v/>
      </c>
      <c r="AT159" s="329" t="s">
        <v>299</v>
      </c>
    </row>
    <row r="160" spans="5:46" customFormat="1" x14ac:dyDescent="0.3">
      <c r="E160" s="346" t="str">
        <f t="shared" si="38"/>
        <v/>
      </c>
      <c r="G160" s="346" t="str">
        <f t="shared" si="38"/>
        <v/>
      </c>
      <c r="I160" s="346" t="str">
        <f t="shared" si="39"/>
        <v/>
      </c>
      <c r="K160" s="346" t="str">
        <f t="shared" si="40"/>
        <v/>
      </c>
      <c r="M160" s="346" t="str">
        <f t="shared" si="41"/>
        <v/>
      </c>
      <c r="O160" s="346" t="str">
        <f t="shared" si="42"/>
        <v/>
      </c>
      <c r="Q160" s="346" t="str">
        <f t="shared" si="43"/>
        <v/>
      </c>
      <c r="S160" s="346" t="str">
        <f t="shared" si="44"/>
        <v/>
      </c>
      <c r="U160" s="346" t="str">
        <f t="shared" si="45"/>
        <v/>
      </c>
      <c r="W160" s="346" t="str">
        <f t="shared" si="46"/>
        <v/>
      </c>
      <c r="Y160" s="346" t="str">
        <f t="shared" si="47"/>
        <v/>
      </c>
      <c r="AA160" s="346" t="str">
        <f t="shared" si="48"/>
        <v/>
      </c>
      <c r="AC160" s="346" t="str">
        <f t="shared" si="49"/>
        <v/>
      </c>
      <c r="AE160" s="346" t="str">
        <f t="shared" si="50"/>
        <v/>
      </c>
      <c r="AG160" s="346" t="str">
        <f t="shared" si="51"/>
        <v/>
      </c>
      <c r="AI160" s="346" t="str">
        <f t="shared" si="52"/>
        <v/>
      </c>
      <c r="AK160" s="346" t="str">
        <f t="shared" si="53"/>
        <v/>
      </c>
      <c r="AM160" s="346" t="str">
        <f t="shared" si="54"/>
        <v/>
      </c>
      <c r="AO160" s="346" t="str">
        <f t="shared" si="55"/>
        <v/>
      </c>
      <c r="AQ160" s="346" t="str">
        <f t="shared" si="56"/>
        <v/>
      </c>
      <c r="AT160" s="329" t="s">
        <v>299</v>
      </c>
    </row>
    <row r="161" spans="5:46" customFormat="1" x14ac:dyDescent="0.3">
      <c r="E161" s="346" t="str">
        <f t="shared" si="38"/>
        <v/>
      </c>
      <c r="G161" s="346" t="str">
        <f t="shared" si="38"/>
        <v/>
      </c>
      <c r="I161" s="346" t="str">
        <f t="shared" si="39"/>
        <v/>
      </c>
      <c r="K161" s="346" t="str">
        <f t="shared" si="40"/>
        <v/>
      </c>
      <c r="M161" s="346" t="str">
        <f t="shared" si="41"/>
        <v/>
      </c>
      <c r="O161" s="346" t="str">
        <f t="shared" si="42"/>
        <v/>
      </c>
      <c r="Q161" s="346" t="str">
        <f t="shared" si="43"/>
        <v/>
      </c>
      <c r="S161" s="346" t="str">
        <f t="shared" si="44"/>
        <v/>
      </c>
      <c r="U161" s="346" t="str">
        <f t="shared" si="45"/>
        <v/>
      </c>
      <c r="W161" s="346" t="str">
        <f t="shared" si="46"/>
        <v/>
      </c>
      <c r="Y161" s="346" t="str">
        <f t="shared" si="47"/>
        <v/>
      </c>
      <c r="AA161" s="346" t="str">
        <f t="shared" si="48"/>
        <v/>
      </c>
      <c r="AC161" s="346" t="str">
        <f t="shared" si="49"/>
        <v/>
      </c>
      <c r="AE161" s="346" t="str">
        <f t="shared" si="50"/>
        <v/>
      </c>
      <c r="AG161" s="346" t="str">
        <f t="shared" si="51"/>
        <v/>
      </c>
      <c r="AI161" s="346" t="str">
        <f t="shared" si="52"/>
        <v/>
      </c>
      <c r="AK161" s="346" t="str">
        <f t="shared" si="53"/>
        <v/>
      </c>
      <c r="AM161" s="346" t="str">
        <f t="shared" si="54"/>
        <v/>
      </c>
      <c r="AO161" s="346" t="str">
        <f t="shared" si="55"/>
        <v/>
      </c>
      <c r="AQ161" s="346" t="str">
        <f t="shared" si="56"/>
        <v/>
      </c>
      <c r="AT161" s="329" t="s">
        <v>299</v>
      </c>
    </row>
    <row r="162" spans="5:46" customFormat="1" x14ac:dyDescent="0.3">
      <c r="E162" s="346" t="str">
        <f t="shared" si="38"/>
        <v/>
      </c>
      <c r="G162" s="346" t="str">
        <f t="shared" si="38"/>
        <v/>
      </c>
      <c r="I162" s="346" t="str">
        <f t="shared" si="39"/>
        <v/>
      </c>
      <c r="K162" s="346" t="str">
        <f t="shared" si="40"/>
        <v/>
      </c>
      <c r="M162" s="346" t="str">
        <f t="shared" si="41"/>
        <v/>
      </c>
      <c r="O162" s="346" t="str">
        <f t="shared" si="42"/>
        <v/>
      </c>
      <c r="Q162" s="346" t="str">
        <f t="shared" si="43"/>
        <v/>
      </c>
      <c r="S162" s="346" t="str">
        <f t="shared" si="44"/>
        <v/>
      </c>
      <c r="U162" s="346" t="str">
        <f t="shared" si="45"/>
        <v/>
      </c>
      <c r="W162" s="346" t="str">
        <f t="shared" si="46"/>
        <v/>
      </c>
      <c r="Y162" s="346" t="str">
        <f t="shared" si="47"/>
        <v/>
      </c>
      <c r="AA162" s="346" t="str">
        <f t="shared" si="48"/>
        <v/>
      </c>
      <c r="AC162" s="346" t="str">
        <f t="shared" si="49"/>
        <v/>
      </c>
      <c r="AE162" s="346" t="str">
        <f t="shared" si="50"/>
        <v/>
      </c>
      <c r="AG162" s="346" t="str">
        <f t="shared" si="51"/>
        <v/>
      </c>
      <c r="AI162" s="346" t="str">
        <f t="shared" si="52"/>
        <v/>
      </c>
      <c r="AK162" s="346" t="str">
        <f t="shared" si="53"/>
        <v/>
      </c>
      <c r="AM162" s="346" t="str">
        <f t="shared" si="54"/>
        <v/>
      </c>
      <c r="AO162" s="346" t="str">
        <f t="shared" si="55"/>
        <v/>
      </c>
      <c r="AQ162" s="346" t="str">
        <f t="shared" si="56"/>
        <v/>
      </c>
      <c r="AT162" s="329" t="s">
        <v>299</v>
      </c>
    </row>
    <row r="163" spans="5:46" customFormat="1" x14ac:dyDescent="0.3">
      <c r="E163" s="346" t="str">
        <f t="shared" si="38"/>
        <v/>
      </c>
      <c r="G163" s="346" t="str">
        <f t="shared" si="38"/>
        <v/>
      </c>
      <c r="I163" s="346" t="str">
        <f t="shared" si="39"/>
        <v/>
      </c>
      <c r="K163" s="346" t="str">
        <f t="shared" si="40"/>
        <v/>
      </c>
      <c r="M163" s="346" t="str">
        <f t="shared" si="41"/>
        <v/>
      </c>
      <c r="O163" s="346" t="str">
        <f t="shared" si="42"/>
        <v/>
      </c>
      <c r="Q163" s="346" t="str">
        <f t="shared" si="43"/>
        <v/>
      </c>
      <c r="S163" s="346" t="str">
        <f t="shared" si="44"/>
        <v/>
      </c>
      <c r="U163" s="346" t="str">
        <f t="shared" si="45"/>
        <v/>
      </c>
      <c r="W163" s="346" t="str">
        <f t="shared" si="46"/>
        <v/>
      </c>
      <c r="Y163" s="346" t="str">
        <f t="shared" si="47"/>
        <v/>
      </c>
      <c r="AA163" s="346" t="str">
        <f t="shared" si="48"/>
        <v/>
      </c>
      <c r="AC163" s="346" t="str">
        <f t="shared" si="49"/>
        <v/>
      </c>
      <c r="AE163" s="346" t="str">
        <f t="shared" si="50"/>
        <v/>
      </c>
      <c r="AG163" s="346" t="str">
        <f t="shared" si="51"/>
        <v/>
      </c>
      <c r="AI163" s="346" t="str">
        <f t="shared" si="52"/>
        <v/>
      </c>
      <c r="AK163" s="346" t="str">
        <f t="shared" si="53"/>
        <v/>
      </c>
      <c r="AM163" s="346" t="str">
        <f t="shared" si="54"/>
        <v/>
      </c>
      <c r="AO163" s="346" t="str">
        <f t="shared" si="55"/>
        <v/>
      </c>
      <c r="AQ163" s="346" t="str">
        <f t="shared" si="56"/>
        <v/>
      </c>
      <c r="AT163" s="329" t="s">
        <v>299</v>
      </c>
    </row>
    <row r="164" spans="5:46" customFormat="1" x14ac:dyDescent="0.3">
      <c r="E164" s="346" t="str">
        <f t="shared" si="38"/>
        <v/>
      </c>
      <c r="G164" s="346" t="str">
        <f t="shared" si="38"/>
        <v/>
      </c>
      <c r="I164" s="346" t="str">
        <f t="shared" si="39"/>
        <v/>
      </c>
      <c r="K164" s="346" t="str">
        <f t="shared" si="40"/>
        <v/>
      </c>
      <c r="M164" s="346" t="str">
        <f t="shared" si="41"/>
        <v/>
      </c>
      <c r="O164" s="346" t="str">
        <f t="shared" si="42"/>
        <v/>
      </c>
      <c r="Q164" s="346" t="str">
        <f t="shared" si="43"/>
        <v/>
      </c>
      <c r="S164" s="346" t="str">
        <f t="shared" si="44"/>
        <v/>
      </c>
      <c r="U164" s="346" t="str">
        <f t="shared" si="45"/>
        <v/>
      </c>
      <c r="W164" s="346" t="str">
        <f t="shared" si="46"/>
        <v/>
      </c>
      <c r="Y164" s="346" t="str">
        <f t="shared" si="47"/>
        <v/>
      </c>
      <c r="AA164" s="346" t="str">
        <f t="shared" si="48"/>
        <v/>
      </c>
      <c r="AC164" s="346" t="str">
        <f t="shared" si="49"/>
        <v/>
      </c>
      <c r="AE164" s="346" t="str">
        <f t="shared" si="50"/>
        <v/>
      </c>
      <c r="AG164" s="346" t="str">
        <f t="shared" si="51"/>
        <v/>
      </c>
      <c r="AI164" s="346" t="str">
        <f t="shared" si="52"/>
        <v/>
      </c>
      <c r="AK164" s="346" t="str">
        <f t="shared" si="53"/>
        <v/>
      </c>
      <c r="AM164" s="346" t="str">
        <f t="shared" si="54"/>
        <v/>
      </c>
      <c r="AO164" s="346" t="str">
        <f t="shared" si="55"/>
        <v/>
      </c>
      <c r="AQ164" s="346" t="str">
        <f t="shared" si="56"/>
        <v/>
      </c>
      <c r="AT164" s="329" t="s">
        <v>299</v>
      </c>
    </row>
    <row r="165" spans="5:46" customFormat="1" x14ac:dyDescent="0.3">
      <c r="E165" s="346" t="str">
        <f t="shared" si="38"/>
        <v/>
      </c>
      <c r="G165" s="346" t="str">
        <f t="shared" si="38"/>
        <v/>
      </c>
      <c r="I165" s="346" t="str">
        <f t="shared" si="39"/>
        <v/>
      </c>
      <c r="K165" s="346" t="str">
        <f t="shared" si="40"/>
        <v/>
      </c>
      <c r="M165" s="346" t="str">
        <f t="shared" si="41"/>
        <v/>
      </c>
      <c r="O165" s="346" t="str">
        <f t="shared" si="42"/>
        <v/>
      </c>
      <c r="Q165" s="346" t="str">
        <f t="shared" si="43"/>
        <v/>
      </c>
      <c r="S165" s="346" t="str">
        <f t="shared" si="44"/>
        <v/>
      </c>
      <c r="U165" s="346" t="str">
        <f t="shared" si="45"/>
        <v/>
      </c>
      <c r="W165" s="346" t="str">
        <f t="shared" si="46"/>
        <v/>
      </c>
      <c r="Y165" s="346" t="str">
        <f t="shared" si="47"/>
        <v/>
      </c>
      <c r="AA165" s="346" t="str">
        <f t="shared" si="48"/>
        <v/>
      </c>
      <c r="AC165" s="346" t="str">
        <f t="shared" si="49"/>
        <v/>
      </c>
      <c r="AE165" s="346" t="str">
        <f t="shared" si="50"/>
        <v/>
      </c>
      <c r="AG165" s="346" t="str">
        <f t="shared" si="51"/>
        <v/>
      </c>
      <c r="AI165" s="346" t="str">
        <f t="shared" si="52"/>
        <v/>
      </c>
      <c r="AK165" s="346" t="str">
        <f t="shared" si="53"/>
        <v/>
      </c>
      <c r="AM165" s="346" t="str">
        <f t="shared" si="54"/>
        <v/>
      </c>
      <c r="AO165" s="346" t="str">
        <f t="shared" si="55"/>
        <v/>
      </c>
      <c r="AQ165" s="346" t="str">
        <f t="shared" si="56"/>
        <v/>
      </c>
      <c r="AT165" s="329" t="s">
        <v>299</v>
      </c>
    </row>
    <row r="166" spans="5:46" customFormat="1" x14ac:dyDescent="0.3">
      <c r="E166" s="346" t="str">
        <f t="shared" si="38"/>
        <v/>
      </c>
      <c r="G166" s="346" t="str">
        <f t="shared" si="38"/>
        <v/>
      </c>
      <c r="I166" s="346" t="str">
        <f t="shared" si="39"/>
        <v/>
      </c>
      <c r="K166" s="346" t="str">
        <f t="shared" si="40"/>
        <v/>
      </c>
      <c r="M166" s="346" t="str">
        <f t="shared" si="41"/>
        <v/>
      </c>
      <c r="O166" s="346" t="str">
        <f t="shared" si="42"/>
        <v/>
      </c>
      <c r="Q166" s="346" t="str">
        <f t="shared" si="43"/>
        <v/>
      </c>
      <c r="S166" s="346" t="str">
        <f t="shared" si="44"/>
        <v/>
      </c>
      <c r="U166" s="346" t="str">
        <f t="shared" si="45"/>
        <v/>
      </c>
      <c r="W166" s="346" t="str">
        <f t="shared" si="46"/>
        <v/>
      </c>
      <c r="Y166" s="346" t="str">
        <f t="shared" si="47"/>
        <v/>
      </c>
      <c r="AA166" s="346" t="str">
        <f t="shared" si="48"/>
        <v/>
      </c>
      <c r="AC166" s="346" t="str">
        <f t="shared" si="49"/>
        <v/>
      </c>
      <c r="AE166" s="346" t="str">
        <f t="shared" si="50"/>
        <v/>
      </c>
      <c r="AG166" s="346" t="str">
        <f t="shared" si="51"/>
        <v/>
      </c>
      <c r="AI166" s="346" t="str">
        <f t="shared" si="52"/>
        <v/>
      </c>
      <c r="AK166" s="346" t="str">
        <f t="shared" si="53"/>
        <v/>
      </c>
      <c r="AM166" s="346" t="str">
        <f t="shared" si="54"/>
        <v/>
      </c>
      <c r="AO166" s="346" t="str">
        <f t="shared" si="55"/>
        <v/>
      </c>
      <c r="AQ166" s="346" t="str">
        <f t="shared" si="56"/>
        <v/>
      </c>
      <c r="AT166" s="329" t="s">
        <v>299</v>
      </c>
    </row>
    <row r="167" spans="5:46" customFormat="1" x14ac:dyDescent="0.3">
      <c r="E167" s="346" t="str">
        <f t="shared" si="38"/>
        <v/>
      </c>
      <c r="G167" s="346" t="str">
        <f t="shared" si="38"/>
        <v/>
      </c>
      <c r="I167" s="346" t="str">
        <f t="shared" si="39"/>
        <v/>
      </c>
      <c r="K167" s="346" t="str">
        <f t="shared" si="40"/>
        <v/>
      </c>
      <c r="M167" s="346" t="str">
        <f t="shared" si="41"/>
        <v/>
      </c>
      <c r="O167" s="346" t="str">
        <f t="shared" si="42"/>
        <v/>
      </c>
      <c r="Q167" s="346" t="str">
        <f t="shared" si="43"/>
        <v/>
      </c>
      <c r="S167" s="346" t="str">
        <f t="shared" si="44"/>
        <v/>
      </c>
      <c r="U167" s="346" t="str">
        <f t="shared" si="45"/>
        <v/>
      </c>
      <c r="W167" s="346" t="str">
        <f t="shared" si="46"/>
        <v/>
      </c>
      <c r="Y167" s="346" t="str">
        <f t="shared" si="47"/>
        <v/>
      </c>
      <c r="AA167" s="346" t="str">
        <f t="shared" si="48"/>
        <v/>
      </c>
      <c r="AC167" s="346" t="str">
        <f t="shared" si="49"/>
        <v/>
      </c>
      <c r="AE167" s="346" t="str">
        <f t="shared" si="50"/>
        <v/>
      </c>
      <c r="AG167" s="346" t="str">
        <f t="shared" si="51"/>
        <v/>
      </c>
      <c r="AI167" s="346" t="str">
        <f t="shared" si="52"/>
        <v/>
      </c>
      <c r="AK167" s="346" t="str">
        <f t="shared" si="53"/>
        <v/>
      </c>
      <c r="AM167" s="346" t="str">
        <f t="shared" si="54"/>
        <v/>
      </c>
      <c r="AO167" s="346" t="str">
        <f t="shared" si="55"/>
        <v/>
      </c>
      <c r="AQ167" s="346" t="str">
        <f t="shared" si="56"/>
        <v/>
      </c>
      <c r="AT167" s="329" t="s">
        <v>299</v>
      </c>
    </row>
    <row r="168" spans="5:46" customFormat="1" x14ac:dyDescent="0.3">
      <c r="E168" s="346" t="str">
        <f t="shared" si="38"/>
        <v/>
      </c>
      <c r="G168" s="346" t="str">
        <f t="shared" si="38"/>
        <v/>
      </c>
      <c r="I168" s="346" t="str">
        <f t="shared" si="39"/>
        <v/>
      </c>
      <c r="K168" s="346" t="str">
        <f t="shared" si="40"/>
        <v/>
      </c>
      <c r="M168" s="346" t="str">
        <f t="shared" si="41"/>
        <v/>
      </c>
      <c r="O168" s="346" t="str">
        <f t="shared" si="42"/>
        <v/>
      </c>
      <c r="Q168" s="346" t="str">
        <f t="shared" si="43"/>
        <v/>
      </c>
      <c r="S168" s="346" t="str">
        <f t="shared" si="44"/>
        <v/>
      </c>
      <c r="U168" s="346" t="str">
        <f t="shared" si="45"/>
        <v/>
      </c>
      <c r="W168" s="346" t="str">
        <f t="shared" si="46"/>
        <v/>
      </c>
      <c r="Y168" s="346" t="str">
        <f t="shared" si="47"/>
        <v/>
      </c>
      <c r="AA168" s="346" t="str">
        <f t="shared" si="48"/>
        <v/>
      </c>
      <c r="AC168" s="346" t="str">
        <f t="shared" si="49"/>
        <v/>
      </c>
      <c r="AE168" s="346" t="str">
        <f t="shared" si="50"/>
        <v/>
      </c>
      <c r="AG168" s="346" t="str">
        <f t="shared" si="51"/>
        <v/>
      </c>
      <c r="AI168" s="346" t="str">
        <f t="shared" si="52"/>
        <v/>
      </c>
      <c r="AK168" s="346" t="str">
        <f t="shared" si="53"/>
        <v/>
      </c>
      <c r="AM168" s="346" t="str">
        <f t="shared" si="54"/>
        <v/>
      </c>
      <c r="AO168" s="346" t="str">
        <f t="shared" si="55"/>
        <v/>
      </c>
      <c r="AQ168" s="346" t="str">
        <f t="shared" si="56"/>
        <v/>
      </c>
      <c r="AT168" s="329" t="s">
        <v>299</v>
      </c>
    </row>
    <row r="169" spans="5:46" customFormat="1" x14ac:dyDescent="0.3">
      <c r="E169" s="346" t="str">
        <f t="shared" si="38"/>
        <v/>
      </c>
      <c r="G169" s="346" t="str">
        <f t="shared" si="38"/>
        <v/>
      </c>
      <c r="I169" s="346" t="str">
        <f t="shared" si="39"/>
        <v/>
      </c>
      <c r="K169" s="346" t="str">
        <f t="shared" si="40"/>
        <v/>
      </c>
      <c r="M169" s="346" t="str">
        <f t="shared" si="41"/>
        <v/>
      </c>
      <c r="O169" s="346" t="str">
        <f t="shared" si="42"/>
        <v/>
      </c>
      <c r="Q169" s="346" t="str">
        <f t="shared" si="43"/>
        <v/>
      </c>
      <c r="S169" s="346" t="str">
        <f t="shared" si="44"/>
        <v/>
      </c>
      <c r="U169" s="346" t="str">
        <f t="shared" si="45"/>
        <v/>
      </c>
      <c r="W169" s="346" t="str">
        <f t="shared" si="46"/>
        <v/>
      </c>
      <c r="Y169" s="346" t="str">
        <f t="shared" si="47"/>
        <v/>
      </c>
      <c r="AA169" s="346" t="str">
        <f t="shared" si="48"/>
        <v/>
      </c>
      <c r="AC169" s="346" t="str">
        <f t="shared" si="49"/>
        <v/>
      </c>
      <c r="AE169" s="346" t="str">
        <f t="shared" si="50"/>
        <v/>
      </c>
      <c r="AG169" s="346" t="str">
        <f t="shared" si="51"/>
        <v/>
      </c>
      <c r="AI169" s="346" t="str">
        <f t="shared" si="52"/>
        <v/>
      </c>
      <c r="AK169" s="346" t="str">
        <f t="shared" si="53"/>
        <v/>
      </c>
      <c r="AM169" s="346" t="str">
        <f t="shared" si="54"/>
        <v/>
      </c>
      <c r="AO169" s="346" t="str">
        <f t="shared" si="55"/>
        <v/>
      </c>
      <c r="AQ169" s="346" t="str">
        <f t="shared" si="56"/>
        <v/>
      </c>
      <c r="AT169" s="329" t="s">
        <v>299</v>
      </c>
    </row>
    <row r="170" spans="5:46" customFormat="1" x14ac:dyDescent="0.3">
      <c r="E170" s="346" t="str">
        <f t="shared" si="38"/>
        <v/>
      </c>
      <c r="G170" s="346" t="str">
        <f t="shared" si="38"/>
        <v/>
      </c>
      <c r="I170" s="346" t="str">
        <f t="shared" si="39"/>
        <v/>
      </c>
      <c r="K170" s="346" t="str">
        <f t="shared" si="40"/>
        <v/>
      </c>
      <c r="M170" s="346" t="str">
        <f t="shared" si="41"/>
        <v/>
      </c>
      <c r="O170" s="346" t="str">
        <f t="shared" si="42"/>
        <v/>
      </c>
      <c r="Q170" s="346" t="str">
        <f t="shared" si="43"/>
        <v/>
      </c>
      <c r="S170" s="346" t="str">
        <f t="shared" si="44"/>
        <v/>
      </c>
      <c r="U170" s="346" t="str">
        <f t="shared" si="45"/>
        <v/>
      </c>
      <c r="W170" s="346" t="str">
        <f t="shared" si="46"/>
        <v/>
      </c>
      <c r="Y170" s="346" t="str">
        <f t="shared" si="47"/>
        <v/>
      </c>
      <c r="AA170" s="346" t="str">
        <f t="shared" si="48"/>
        <v/>
      </c>
      <c r="AC170" s="346" t="str">
        <f t="shared" si="49"/>
        <v/>
      </c>
      <c r="AE170" s="346" t="str">
        <f t="shared" si="50"/>
        <v/>
      </c>
      <c r="AG170" s="346" t="str">
        <f t="shared" si="51"/>
        <v/>
      </c>
      <c r="AI170" s="346" t="str">
        <f t="shared" si="52"/>
        <v/>
      </c>
      <c r="AK170" s="346" t="str">
        <f t="shared" si="53"/>
        <v/>
      </c>
      <c r="AM170" s="346" t="str">
        <f t="shared" si="54"/>
        <v/>
      </c>
      <c r="AO170" s="346" t="str">
        <f t="shared" si="55"/>
        <v/>
      </c>
      <c r="AQ170" s="346" t="str">
        <f t="shared" si="56"/>
        <v/>
      </c>
      <c r="AT170" s="329" t="s">
        <v>299</v>
      </c>
    </row>
    <row r="171" spans="5:46" customFormat="1" x14ac:dyDescent="0.3">
      <c r="E171" s="346" t="str">
        <f t="shared" si="38"/>
        <v/>
      </c>
      <c r="G171" s="346" t="str">
        <f t="shared" si="38"/>
        <v/>
      </c>
      <c r="I171" s="346" t="str">
        <f t="shared" si="39"/>
        <v/>
      </c>
      <c r="K171" s="346" t="str">
        <f t="shared" si="40"/>
        <v/>
      </c>
      <c r="M171" s="346" t="str">
        <f t="shared" si="41"/>
        <v/>
      </c>
      <c r="O171" s="346" t="str">
        <f t="shared" si="42"/>
        <v/>
      </c>
      <c r="Q171" s="346" t="str">
        <f t="shared" si="43"/>
        <v/>
      </c>
      <c r="S171" s="346" t="str">
        <f t="shared" si="44"/>
        <v/>
      </c>
      <c r="U171" s="346" t="str">
        <f t="shared" si="45"/>
        <v/>
      </c>
      <c r="W171" s="346" t="str">
        <f t="shared" si="46"/>
        <v/>
      </c>
      <c r="Y171" s="346" t="str">
        <f t="shared" si="47"/>
        <v/>
      </c>
      <c r="AA171" s="346" t="str">
        <f t="shared" si="48"/>
        <v/>
      </c>
      <c r="AC171" s="346" t="str">
        <f t="shared" si="49"/>
        <v/>
      </c>
      <c r="AE171" s="346" t="str">
        <f t="shared" si="50"/>
        <v/>
      </c>
      <c r="AG171" s="346" t="str">
        <f t="shared" si="51"/>
        <v/>
      </c>
      <c r="AI171" s="346" t="str">
        <f t="shared" si="52"/>
        <v/>
      </c>
      <c r="AK171" s="346" t="str">
        <f t="shared" si="53"/>
        <v/>
      </c>
      <c r="AM171" s="346" t="str">
        <f t="shared" si="54"/>
        <v/>
      </c>
      <c r="AO171" s="346" t="str">
        <f t="shared" si="55"/>
        <v/>
      </c>
      <c r="AQ171" s="346" t="str">
        <f t="shared" si="56"/>
        <v/>
      </c>
      <c r="AT171" s="329" t="s">
        <v>299</v>
      </c>
    </row>
    <row r="172" spans="5:46" customFormat="1" x14ac:dyDescent="0.3">
      <c r="E172" s="346" t="str">
        <f t="shared" si="38"/>
        <v/>
      </c>
      <c r="G172" s="346" t="str">
        <f t="shared" si="38"/>
        <v/>
      </c>
      <c r="I172" s="346" t="str">
        <f t="shared" si="39"/>
        <v/>
      </c>
      <c r="K172" s="346" t="str">
        <f t="shared" si="40"/>
        <v/>
      </c>
      <c r="M172" s="346" t="str">
        <f t="shared" si="41"/>
        <v/>
      </c>
      <c r="O172" s="346" t="str">
        <f t="shared" si="42"/>
        <v/>
      </c>
      <c r="Q172" s="346" t="str">
        <f t="shared" si="43"/>
        <v/>
      </c>
      <c r="S172" s="346" t="str">
        <f t="shared" si="44"/>
        <v/>
      </c>
      <c r="U172" s="346" t="str">
        <f t="shared" si="45"/>
        <v/>
      </c>
      <c r="W172" s="346" t="str">
        <f t="shared" si="46"/>
        <v/>
      </c>
      <c r="Y172" s="346" t="str">
        <f t="shared" si="47"/>
        <v/>
      </c>
      <c r="AA172" s="346" t="str">
        <f t="shared" si="48"/>
        <v/>
      </c>
      <c r="AC172" s="346" t="str">
        <f t="shared" si="49"/>
        <v/>
      </c>
      <c r="AE172" s="346" t="str">
        <f t="shared" si="50"/>
        <v/>
      </c>
      <c r="AG172" s="346" t="str">
        <f t="shared" si="51"/>
        <v/>
      </c>
      <c r="AI172" s="346" t="str">
        <f t="shared" si="52"/>
        <v/>
      </c>
      <c r="AK172" s="346" t="str">
        <f t="shared" si="53"/>
        <v/>
      </c>
      <c r="AM172" s="346" t="str">
        <f t="shared" si="54"/>
        <v/>
      </c>
      <c r="AO172" s="346" t="str">
        <f t="shared" si="55"/>
        <v/>
      </c>
      <c r="AQ172" s="346" t="str">
        <f t="shared" si="56"/>
        <v/>
      </c>
      <c r="AT172" s="329" t="s">
        <v>299</v>
      </c>
    </row>
    <row r="173" spans="5:46" customFormat="1" x14ac:dyDescent="0.3">
      <c r="E173" s="346" t="str">
        <f t="shared" si="38"/>
        <v/>
      </c>
      <c r="G173" s="346" t="str">
        <f t="shared" si="38"/>
        <v/>
      </c>
      <c r="I173" s="346" t="str">
        <f t="shared" si="39"/>
        <v/>
      </c>
      <c r="K173" s="346" t="str">
        <f t="shared" si="40"/>
        <v/>
      </c>
      <c r="M173" s="346" t="str">
        <f t="shared" si="41"/>
        <v/>
      </c>
      <c r="O173" s="346" t="str">
        <f t="shared" si="42"/>
        <v/>
      </c>
      <c r="Q173" s="346" t="str">
        <f t="shared" si="43"/>
        <v/>
      </c>
      <c r="S173" s="346" t="str">
        <f t="shared" si="44"/>
        <v/>
      </c>
      <c r="U173" s="346" t="str">
        <f t="shared" si="45"/>
        <v/>
      </c>
      <c r="W173" s="346" t="str">
        <f t="shared" si="46"/>
        <v/>
      </c>
      <c r="Y173" s="346" t="str">
        <f t="shared" si="47"/>
        <v/>
      </c>
      <c r="AA173" s="346" t="str">
        <f t="shared" si="48"/>
        <v/>
      </c>
      <c r="AC173" s="346" t="str">
        <f t="shared" si="49"/>
        <v/>
      </c>
      <c r="AE173" s="346" t="str">
        <f t="shared" si="50"/>
        <v/>
      </c>
      <c r="AG173" s="346" t="str">
        <f t="shared" si="51"/>
        <v/>
      </c>
      <c r="AI173" s="346" t="str">
        <f t="shared" si="52"/>
        <v/>
      </c>
      <c r="AK173" s="346" t="str">
        <f t="shared" si="53"/>
        <v/>
      </c>
      <c r="AM173" s="346" t="str">
        <f t="shared" si="54"/>
        <v/>
      </c>
      <c r="AO173" s="346" t="str">
        <f t="shared" si="55"/>
        <v/>
      </c>
      <c r="AQ173" s="346" t="str">
        <f t="shared" si="56"/>
        <v/>
      </c>
      <c r="AT173" s="329" t="s">
        <v>299</v>
      </c>
    </row>
    <row r="174" spans="5:46" customFormat="1" x14ac:dyDescent="0.3">
      <c r="E174" s="346" t="str">
        <f t="shared" si="38"/>
        <v/>
      </c>
      <c r="G174" s="346" t="str">
        <f t="shared" si="38"/>
        <v/>
      </c>
      <c r="I174" s="346" t="str">
        <f t="shared" si="39"/>
        <v/>
      </c>
      <c r="K174" s="346" t="str">
        <f t="shared" si="40"/>
        <v/>
      </c>
      <c r="M174" s="346" t="str">
        <f t="shared" si="41"/>
        <v/>
      </c>
      <c r="O174" s="346" t="str">
        <f t="shared" si="42"/>
        <v/>
      </c>
      <c r="Q174" s="346" t="str">
        <f t="shared" si="43"/>
        <v/>
      </c>
      <c r="S174" s="346" t="str">
        <f t="shared" si="44"/>
        <v/>
      </c>
      <c r="U174" s="346" t="str">
        <f t="shared" si="45"/>
        <v/>
      </c>
      <c r="W174" s="346" t="str">
        <f t="shared" si="46"/>
        <v/>
      </c>
      <c r="Y174" s="346" t="str">
        <f t="shared" si="47"/>
        <v/>
      </c>
      <c r="AA174" s="346" t="str">
        <f t="shared" si="48"/>
        <v/>
      </c>
      <c r="AC174" s="346" t="str">
        <f t="shared" si="49"/>
        <v/>
      </c>
      <c r="AE174" s="346" t="str">
        <f t="shared" si="50"/>
        <v/>
      </c>
      <c r="AG174" s="346" t="str">
        <f t="shared" si="51"/>
        <v/>
      </c>
      <c r="AI174" s="346" t="str">
        <f t="shared" si="52"/>
        <v/>
      </c>
      <c r="AK174" s="346" t="str">
        <f t="shared" si="53"/>
        <v/>
      </c>
      <c r="AM174" s="346" t="str">
        <f t="shared" si="54"/>
        <v/>
      </c>
      <c r="AO174" s="346" t="str">
        <f t="shared" si="55"/>
        <v/>
      </c>
      <c r="AQ174" s="346" t="str">
        <f t="shared" si="56"/>
        <v/>
      </c>
      <c r="AT174" s="329" t="s">
        <v>299</v>
      </c>
    </row>
    <row r="175" spans="5:46" customFormat="1" x14ac:dyDescent="0.3">
      <c r="E175" s="346" t="str">
        <f t="shared" si="38"/>
        <v/>
      </c>
      <c r="G175" s="346" t="str">
        <f t="shared" si="38"/>
        <v/>
      </c>
      <c r="I175" s="346" t="str">
        <f t="shared" si="39"/>
        <v/>
      </c>
      <c r="K175" s="346" t="str">
        <f t="shared" si="40"/>
        <v/>
      </c>
      <c r="M175" s="346" t="str">
        <f t="shared" si="41"/>
        <v/>
      </c>
      <c r="O175" s="346" t="str">
        <f t="shared" si="42"/>
        <v/>
      </c>
      <c r="Q175" s="346" t="str">
        <f t="shared" si="43"/>
        <v/>
      </c>
      <c r="S175" s="346" t="str">
        <f t="shared" si="44"/>
        <v/>
      </c>
      <c r="U175" s="346" t="str">
        <f t="shared" si="45"/>
        <v/>
      </c>
      <c r="W175" s="346" t="str">
        <f t="shared" si="46"/>
        <v/>
      </c>
      <c r="Y175" s="346" t="str">
        <f t="shared" si="47"/>
        <v/>
      </c>
      <c r="AA175" s="346" t="str">
        <f t="shared" si="48"/>
        <v/>
      </c>
      <c r="AC175" s="346" t="str">
        <f t="shared" si="49"/>
        <v/>
      </c>
      <c r="AE175" s="346" t="str">
        <f t="shared" si="50"/>
        <v/>
      </c>
      <c r="AG175" s="346" t="str">
        <f t="shared" si="51"/>
        <v/>
      </c>
      <c r="AI175" s="346" t="str">
        <f t="shared" si="52"/>
        <v/>
      </c>
      <c r="AK175" s="346" t="str">
        <f t="shared" si="53"/>
        <v/>
      </c>
      <c r="AM175" s="346" t="str">
        <f t="shared" si="54"/>
        <v/>
      </c>
      <c r="AO175" s="346" t="str">
        <f t="shared" si="55"/>
        <v/>
      </c>
      <c r="AQ175" s="346" t="str">
        <f t="shared" si="56"/>
        <v/>
      </c>
      <c r="AT175" s="329" t="s">
        <v>299</v>
      </c>
    </row>
    <row r="176" spans="5:46" customFormat="1" x14ac:dyDescent="0.3">
      <c r="E176" s="346" t="str">
        <f t="shared" si="38"/>
        <v/>
      </c>
      <c r="G176" s="346" t="str">
        <f t="shared" si="38"/>
        <v/>
      </c>
      <c r="I176" s="346" t="str">
        <f t="shared" si="39"/>
        <v/>
      </c>
      <c r="K176" s="346" t="str">
        <f t="shared" si="40"/>
        <v/>
      </c>
      <c r="M176" s="346" t="str">
        <f t="shared" si="41"/>
        <v/>
      </c>
      <c r="O176" s="346" t="str">
        <f t="shared" si="42"/>
        <v/>
      </c>
      <c r="Q176" s="346" t="str">
        <f t="shared" si="43"/>
        <v/>
      </c>
      <c r="S176" s="346" t="str">
        <f t="shared" si="44"/>
        <v/>
      </c>
      <c r="U176" s="346" t="str">
        <f t="shared" si="45"/>
        <v/>
      </c>
      <c r="W176" s="346" t="str">
        <f t="shared" si="46"/>
        <v/>
      </c>
      <c r="Y176" s="346" t="str">
        <f t="shared" si="47"/>
        <v/>
      </c>
      <c r="AA176" s="346" t="str">
        <f t="shared" si="48"/>
        <v/>
      </c>
      <c r="AC176" s="346" t="str">
        <f t="shared" si="49"/>
        <v/>
      </c>
      <c r="AE176" s="346" t="str">
        <f t="shared" si="50"/>
        <v/>
      </c>
      <c r="AG176" s="346" t="str">
        <f t="shared" si="51"/>
        <v/>
      </c>
      <c r="AI176" s="346" t="str">
        <f t="shared" si="52"/>
        <v/>
      </c>
      <c r="AK176" s="346" t="str">
        <f t="shared" si="53"/>
        <v/>
      </c>
      <c r="AM176" s="346" t="str">
        <f t="shared" si="54"/>
        <v/>
      </c>
      <c r="AO176" s="346" t="str">
        <f t="shared" si="55"/>
        <v/>
      </c>
      <c r="AQ176" s="346" t="str">
        <f t="shared" si="56"/>
        <v/>
      </c>
      <c r="AT176" s="329" t="s">
        <v>299</v>
      </c>
    </row>
    <row r="177" spans="5:46" customFormat="1" x14ac:dyDescent="0.3">
      <c r="E177" s="346" t="str">
        <f t="shared" si="38"/>
        <v/>
      </c>
      <c r="G177" s="346" t="str">
        <f t="shared" si="38"/>
        <v/>
      </c>
      <c r="I177" s="346" t="str">
        <f t="shared" si="39"/>
        <v/>
      </c>
      <c r="K177" s="346" t="str">
        <f t="shared" si="40"/>
        <v/>
      </c>
      <c r="M177" s="346" t="str">
        <f t="shared" si="41"/>
        <v/>
      </c>
      <c r="O177" s="346" t="str">
        <f t="shared" si="42"/>
        <v/>
      </c>
      <c r="Q177" s="346" t="str">
        <f t="shared" si="43"/>
        <v/>
      </c>
      <c r="S177" s="346" t="str">
        <f t="shared" si="44"/>
        <v/>
      </c>
      <c r="U177" s="346" t="str">
        <f t="shared" si="45"/>
        <v/>
      </c>
      <c r="W177" s="346" t="str">
        <f t="shared" si="46"/>
        <v/>
      </c>
      <c r="Y177" s="346" t="str">
        <f t="shared" si="47"/>
        <v/>
      </c>
      <c r="AA177" s="346" t="str">
        <f t="shared" si="48"/>
        <v/>
      </c>
      <c r="AC177" s="346" t="str">
        <f t="shared" si="49"/>
        <v/>
      </c>
      <c r="AE177" s="346" t="str">
        <f t="shared" si="50"/>
        <v/>
      </c>
      <c r="AG177" s="346" t="str">
        <f t="shared" si="51"/>
        <v/>
      </c>
      <c r="AI177" s="346" t="str">
        <f t="shared" si="52"/>
        <v/>
      </c>
      <c r="AK177" s="346" t="str">
        <f t="shared" si="53"/>
        <v/>
      </c>
      <c r="AM177" s="346" t="str">
        <f t="shared" si="54"/>
        <v/>
      </c>
      <c r="AO177" s="346" t="str">
        <f t="shared" si="55"/>
        <v/>
      </c>
      <c r="AQ177" s="346" t="str">
        <f t="shared" si="56"/>
        <v/>
      </c>
      <c r="AT177" s="329" t="s">
        <v>299</v>
      </c>
    </row>
    <row r="178" spans="5:46" customFormat="1" x14ac:dyDescent="0.3">
      <c r="E178" s="346" t="str">
        <f t="shared" si="38"/>
        <v/>
      </c>
      <c r="G178" s="346" t="str">
        <f t="shared" si="38"/>
        <v/>
      </c>
      <c r="I178" s="346" t="str">
        <f t="shared" si="39"/>
        <v/>
      </c>
      <c r="K178" s="346" t="str">
        <f t="shared" si="40"/>
        <v/>
      </c>
      <c r="M178" s="346" t="str">
        <f t="shared" si="41"/>
        <v/>
      </c>
      <c r="O178" s="346" t="str">
        <f t="shared" si="42"/>
        <v/>
      </c>
      <c r="Q178" s="346" t="str">
        <f t="shared" si="43"/>
        <v/>
      </c>
      <c r="S178" s="346" t="str">
        <f t="shared" si="44"/>
        <v/>
      </c>
      <c r="U178" s="346" t="str">
        <f t="shared" si="45"/>
        <v/>
      </c>
      <c r="W178" s="346" t="str">
        <f t="shared" si="46"/>
        <v/>
      </c>
      <c r="Y178" s="346" t="str">
        <f t="shared" si="47"/>
        <v/>
      </c>
      <c r="AA178" s="346" t="str">
        <f t="shared" si="48"/>
        <v/>
      </c>
      <c r="AC178" s="346" t="str">
        <f t="shared" si="49"/>
        <v/>
      </c>
      <c r="AE178" s="346" t="str">
        <f t="shared" si="50"/>
        <v/>
      </c>
      <c r="AG178" s="346" t="str">
        <f t="shared" si="51"/>
        <v/>
      </c>
      <c r="AI178" s="346" t="str">
        <f t="shared" si="52"/>
        <v/>
      </c>
      <c r="AK178" s="346" t="str">
        <f t="shared" si="53"/>
        <v/>
      </c>
      <c r="AM178" s="346" t="str">
        <f t="shared" si="54"/>
        <v/>
      </c>
      <c r="AO178" s="346" t="str">
        <f t="shared" si="55"/>
        <v/>
      </c>
      <c r="AQ178" s="346" t="str">
        <f t="shared" si="56"/>
        <v/>
      </c>
      <c r="AT178" s="329" t="s">
        <v>299</v>
      </c>
    </row>
    <row r="179" spans="5:46" customFormat="1" x14ac:dyDescent="0.3">
      <c r="E179" s="346" t="str">
        <f t="shared" si="38"/>
        <v/>
      </c>
      <c r="G179" s="346" t="str">
        <f t="shared" si="38"/>
        <v/>
      </c>
      <c r="I179" s="346" t="str">
        <f t="shared" si="39"/>
        <v/>
      </c>
      <c r="K179" s="346" t="str">
        <f t="shared" si="40"/>
        <v/>
      </c>
      <c r="M179" s="346" t="str">
        <f t="shared" si="41"/>
        <v/>
      </c>
      <c r="O179" s="346" t="str">
        <f t="shared" si="42"/>
        <v/>
      </c>
      <c r="Q179" s="346" t="str">
        <f t="shared" si="43"/>
        <v/>
      </c>
      <c r="S179" s="346" t="str">
        <f t="shared" si="44"/>
        <v/>
      </c>
      <c r="U179" s="346" t="str">
        <f t="shared" si="45"/>
        <v/>
      </c>
      <c r="W179" s="346" t="str">
        <f t="shared" si="46"/>
        <v/>
      </c>
      <c r="Y179" s="346" t="str">
        <f t="shared" si="47"/>
        <v/>
      </c>
      <c r="AA179" s="346" t="str">
        <f t="shared" si="48"/>
        <v/>
      </c>
      <c r="AC179" s="346" t="str">
        <f t="shared" si="49"/>
        <v/>
      </c>
      <c r="AE179" s="346" t="str">
        <f t="shared" si="50"/>
        <v/>
      </c>
      <c r="AG179" s="346" t="str">
        <f t="shared" si="51"/>
        <v/>
      </c>
      <c r="AI179" s="346" t="str">
        <f t="shared" si="52"/>
        <v/>
      </c>
      <c r="AK179" s="346" t="str">
        <f t="shared" si="53"/>
        <v/>
      </c>
      <c r="AM179" s="346" t="str">
        <f t="shared" si="54"/>
        <v/>
      </c>
      <c r="AO179" s="346" t="str">
        <f t="shared" si="55"/>
        <v/>
      </c>
      <c r="AQ179" s="346" t="str">
        <f t="shared" si="56"/>
        <v/>
      </c>
      <c r="AT179" s="329" t="s">
        <v>299</v>
      </c>
    </row>
    <row r="180" spans="5:46" customFormat="1" x14ac:dyDescent="0.3">
      <c r="E180" s="346" t="str">
        <f t="shared" si="38"/>
        <v/>
      </c>
      <c r="G180" s="346" t="str">
        <f t="shared" si="38"/>
        <v/>
      </c>
      <c r="I180" s="346" t="str">
        <f t="shared" si="39"/>
        <v/>
      </c>
      <c r="K180" s="346" t="str">
        <f t="shared" si="40"/>
        <v/>
      </c>
      <c r="M180" s="346" t="str">
        <f t="shared" si="41"/>
        <v/>
      </c>
      <c r="O180" s="346" t="str">
        <f t="shared" si="42"/>
        <v/>
      </c>
      <c r="Q180" s="346" t="str">
        <f t="shared" si="43"/>
        <v/>
      </c>
      <c r="S180" s="346" t="str">
        <f t="shared" si="44"/>
        <v/>
      </c>
      <c r="U180" s="346" t="str">
        <f t="shared" si="45"/>
        <v/>
      </c>
      <c r="W180" s="346" t="str">
        <f t="shared" si="46"/>
        <v/>
      </c>
      <c r="Y180" s="346" t="str">
        <f t="shared" si="47"/>
        <v/>
      </c>
      <c r="AA180" s="346" t="str">
        <f t="shared" si="48"/>
        <v/>
      </c>
      <c r="AC180" s="346" t="str">
        <f t="shared" si="49"/>
        <v/>
      </c>
      <c r="AE180" s="346" t="str">
        <f t="shared" si="50"/>
        <v/>
      </c>
      <c r="AG180" s="346" t="str">
        <f t="shared" si="51"/>
        <v/>
      </c>
      <c r="AI180" s="346" t="str">
        <f t="shared" si="52"/>
        <v/>
      </c>
      <c r="AK180" s="346" t="str">
        <f t="shared" si="53"/>
        <v/>
      </c>
      <c r="AM180" s="346" t="str">
        <f t="shared" si="54"/>
        <v/>
      </c>
      <c r="AO180" s="346" t="str">
        <f t="shared" si="55"/>
        <v/>
      </c>
      <c r="AQ180" s="346" t="str">
        <f t="shared" si="56"/>
        <v/>
      </c>
      <c r="AT180" s="329" t="s">
        <v>299</v>
      </c>
    </row>
    <row r="181" spans="5:46" customFormat="1" x14ac:dyDescent="0.3">
      <c r="E181" s="346" t="str">
        <f t="shared" si="38"/>
        <v/>
      </c>
      <c r="G181" s="346" t="str">
        <f t="shared" si="38"/>
        <v/>
      </c>
      <c r="I181" s="346" t="str">
        <f t="shared" si="39"/>
        <v/>
      </c>
      <c r="K181" s="346" t="str">
        <f t="shared" si="40"/>
        <v/>
      </c>
      <c r="M181" s="346" t="str">
        <f t="shared" si="41"/>
        <v/>
      </c>
      <c r="O181" s="346" t="str">
        <f t="shared" si="42"/>
        <v/>
      </c>
      <c r="Q181" s="346" t="str">
        <f t="shared" si="43"/>
        <v/>
      </c>
      <c r="S181" s="346" t="str">
        <f t="shared" si="44"/>
        <v/>
      </c>
      <c r="U181" s="346" t="str">
        <f t="shared" si="45"/>
        <v/>
      </c>
      <c r="W181" s="346" t="str">
        <f t="shared" si="46"/>
        <v/>
      </c>
      <c r="Y181" s="346" t="str">
        <f t="shared" si="47"/>
        <v/>
      </c>
      <c r="AA181" s="346" t="str">
        <f t="shared" si="48"/>
        <v/>
      </c>
      <c r="AC181" s="346" t="str">
        <f t="shared" si="49"/>
        <v/>
      </c>
      <c r="AE181" s="346" t="str">
        <f t="shared" si="50"/>
        <v/>
      </c>
      <c r="AG181" s="346" t="str">
        <f t="shared" si="51"/>
        <v/>
      </c>
      <c r="AI181" s="346" t="str">
        <f t="shared" si="52"/>
        <v/>
      </c>
      <c r="AK181" s="346" t="str">
        <f t="shared" si="53"/>
        <v/>
      </c>
      <c r="AM181" s="346" t="str">
        <f t="shared" si="54"/>
        <v/>
      </c>
      <c r="AO181" s="346" t="str">
        <f t="shared" si="55"/>
        <v/>
      </c>
      <c r="AQ181" s="346" t="str">
        <f t="shared" si="56"/>
        <v/>
      </c>
      <c r="AT181" s="329" t="s">
        <v>299</v>
      </c>
    </row>
    <row r="182" spans="5:46" customFormat="1" x14ac:dyDescent="0.3">
      <c r="E182" s="346" t="str">
        <f t="shared" si="38"/>
        <v/>
      </c>
      <c r="G182" s="346" t="str">
        <f t="shared" si="38"/>
        <v/>
      </c>
      <c r="I182" s="346" t="str">
        <f t="shared" si="39"/>
        <v/>
      </c>
      <c r="K182" s="346" t="str">
        <f t="shared" si="40"/>
        <v/>
      </c>
      <c r="M182" s="346" t="str">
        <f t="shared" si="41"/>
        <v/>
      </c>
      <c r="O182" s="346" t="str">
        <f t="shared" si="42"/>
        <v/>
      </c>
      <c r="Q182" s="346" t="str">
        <f t="shared" si="43"/>
        <v/>
      </c>
      <c r="S182" s="346" t="str">
        <f t="shared" si="44"/>
        <v/>
      </c>
      <c r="U182" s="346" t="str">
        <f t="shared" si="45"/>
        <v/>
      </c>
      <c r="W182" s="346" t="str">
        <f t="shared" si="46"/>
        <v/>
      </c>
      <c r="Y182" s="346" t="str">
        <f t="shared" si="47"/>
        <v/>
      </c>
      <c r="AA182" s="346" t="str">
        <f t="shared" si="48"/>
        <v/>
      </c>
      <c r="AC182" s="346" t="str">
        <f t="shared" si="49"/>
        <v/>
      </c>
      <c r="AE182" s="346" t="str">
        <f t="shared" si="50"/>
        <v/>
      </c>
      <c r="AG182" s="346" t="str">
        <f t="shared" si="51"/>
        <v/>
      </c>
      <c r="AI182" s="346" t="str">
        <f t="shared" si="52"/>
        <v/>
      </c>
      <c r="AK182" s="346" t="str">
        <f t="shared" si="53"/>
        <v/>
      </c>
      <c r="AM182" s="346" t="str">
        <f t="shared" si="54"/>
        <v/>
      </c>
      <c r="AO182" s="346" t="str">
        <f t="shared" si="55"/>
        <v/>
      </c>
      <c r="AQ182" s="346" t="str">
        <f t="shared" si="56"/>
        <v/>
      </c>
      <c r="AT182" s="329" t="s">
        <v>299</v>
      </c>
    </row>
    <row r="183" spans="5:46" customFormat="1" x14ac:dyDescent="0.3">
      <c r="E183" s="346" t="str">
        <f t="shared" si="38"/>
        <v/>
      </c>
      <c r="G183" s="346" t="str">
        <f t="shared" si="38"/>
        <v/>
      </c>
      <c r="I183" s="346" t="str">
        <f t="shared" si="39"/>
        <v/>
      </c>
      <c r="K183" s="346" t="str">
        <f t="shared" si="40"/>
        <v/>
      </c>
      <c r="M183" s="346" t="str">
        <f t="shared" si="41"/>
        <v/>
      </c>
      <c r="O183" s="346" t="str">
        <f t="shared" si="42"/>
        <v/>
      </c>
      <c r="Q183" s="346" t="str">
        <f t="shared" si="43"/>
        <v/>
      </c>
      <c r="S183" s="346" t="str">
        <f t="shared" si="44"/>
        <v/>
      </c>
      <c r="U183" s="346" t="str">
        <f t="shared" si="45"/>
        <v/>
      </c>
      <c r="W183" s="346" t="str">
        <f t="shared" si="46"/>
        <v/>
      </c>
      <c r="Y183" s="346" t="str">
        <f t="shared" si="47"/>
        <v/>
      </c>
      <c r="AA183" s="346" t="str">
        <f t="shared" si="48"/>
        <v/>
      </c>
      <c r="AC183" s="346" t="str">
        <f t="shared" si="49"/>
        <v/>
      </c>
      <c r="AE183" s="346" t="str">
        <f t="shared" si="50"/>
        <v/>
      </c>
      <c r="AG183" s="346" t="str">
        <f t="shared" si="51"/>
        <v/>
      </c>
      <c r="AI183" s="346" t="str">
        <f t="shared" si="52"/>
        <v/>
      </c>
      <c r="AK183" s="346" t="str">
        <f t="shared" si="53"/>
        <v/>
      </c>
      <c r="AM183" s="346" t="str">
        <f t="shared" si="54"/>
        <v/>
      </c>
      <c r="AO183" s="346" t="str">
        <f t="shared" si="55"/>
        <v/>
      </c>
      <c r="AQ183" s="346" t="str">
        <f t="shared" si="56"/>
        <v/>
      </c>
      <c r="AT183" s="329" t="s">
        <v>299</v>
      </c>
    </row>
    <row r="184" spans="5:46" customFormat="1" x14ac:dyDescent="0.3">
      <c r="E184" s="346" t="str">
        <f t="shared" si="38"/>
        <v/>
      </c>
      <c r="G184" s="346" t="str">
        <f t="shared" si="38"/>
        <v/>
      </c>
      <c r="I184" s="346" t="str">
        <f t="shared" si="39"/>
        <v/>
      </c>
      <c r="K184" s="346" t="str">
        <f t="shared" si="40"/>
        <v/>
      </c>
      <c r="M184" s="346" t="str">
        <f t="shared" si="41"/>
        <v/>
      </c>
      <c r="O184" s="346" t="str">
        <f t="shared" si="42"/>
        <v/>
      </c>
      <c r="Q184" s="346" t="str">
        <f t="shared" si="43"/>
        <v/>
      </c>
      <c r="S184" s="346" t="str">
        <f t="shared" si="44"/>
        <v/>
      </c>
      <c r="U184" s="346" t="str">
        <f t="shared" si="45"/>
        <v/>
      </c>
      <c r="W184" s="346" t="str">
        <f t="shared" si="46"/>
        <v/>
      </c>
      <c r="Y184" s="346" t="str">
        <f t="shared" si="47"/>
        <v/>
      </c>
      <c r="AA184" s="346" t="str">
        <f t="shared" si="48"/>
        <v/>
      </c>
      <c r="AC184" s="346" t="str">
        <f t="shared" si="49"/>
        <v/>
      </c>
      <c r="AE184" s="346" t="str">
        <f t="shared" si="50"/>
        <v/>
      </c>
      <c r="AG184" s="346" t="str">
        <f t="shared" si="51"/>
        <v/>
      </c>
      <c r="AI184" s="346" t="str">
        <f t="shared" si="52"/>
        <v/>
      </c>
      <c r="AK184" s="346" t="str">
        <f t="shared" si="53"/>
        <v/>
      </c>
      <c r="AM184" s="346" t="str">
        <f t="shared" si="54"/>
        <v/>
      </c>
      <c r="AO184" s="346" t="str">
        <f t="shared" si="55"/>
        <v/>
      </c>
      <c r="AQ184" s="346" t="str">
        <f t="shared" si="56"/>
        <v/>
      </c>
      <c r="AT184" s="329" t="s">
        <v>299</v>
      </c>
    </row>
    <row r="185" spans="5:46" customFormat="1" x14ac:dyDescent="0.3">
      <c r="E185" s="346" t="str">
        <f t="shared" si="38"/>
        <v/>
      </c>
      <c r="G185" s="346" t="str">
        <f t="shared" si="38"/>
        <v/>
      </c>
      <c r="I185" s="346" t="str">
        <f t="shared" si="39"/>
        <v/>
      </c>
      <c r="K185" s="346" t="str">
        <f t="shared" si="40"/>
        <v/>
      </c>
      <c r="M185" s="346" t="str">
        <f t="shared" si="41"/>
        <v/>
      </c>
      <c r="O185" s="346" t="str">
        <f t="shared" si="42"/>
        <v/>
      </c>
      <c r="Q185" s="346" t="str">
        <f t="shared" si="43"/>
        <v/>
      </c>
      <c r="S185" s="346" t="str">
        <f t="shared" si="44"/>
        <v/>
      </c>
      <c r="U185" s="346" t="str">
        <f t="shared" si="45"/>
        <v/>
      </c>
      <c r="W185" s="346" t="str">
        <f t="shared" si="46"/>
        <v/>
      </c>
      <c r="Y185" s="346" t="str">
        <f t="shared" si="47"/>
        <v/>
      </c>
      <c r="AA185" s="346" t="str">
        <f t="shared" si="48"/>
        <v/>
      </c>
      <c r="AC185" s="346" t="str">
        <f t="shared" si="49"/>
        <v/>
      </c>
      <c r="AE185" s="346" t="str">
        <f t="shared" si="50"/>
        <v/>
      </c>
      <c r="AG185" s="346" t="str">
        <f t="shared" si="51"/>
        <v/>
      </c>
      <c r="AI185" s="346" t="str">
        <f t="shared" si="52"/>
        <v/>
      </c>
      <c r="AK185" s="346" t="str">
        <f t="shared" si="53"/>
        <v/>
      </c>
      <c r="AM185" s="346" t="str">
        <f t="shared" si="54"/>
        <v/>
      </c>
      <c r="AO185" s="346" t="str">
        <f t="shared" si="55"/>
        <v/>
      </c>
      <c r="AQ185" s="346" t="str">
        <f t="shared" si="56"/>
        <v/>
      </c>
      <c r="AT185" s="329" t="s">
        <v>299</v>
      </c>
    </row>
    <row r="186" spans="5:46" customFormat="1" x14ac:dyDescent="0.3">
      <c r="E186" s="346" t="str">
        <f t="shared" si="38"/>
        <v/>
      </c>
      <c r="G186" s="346" t="str">
        <f t="shared" si="38"/>
        <v/>
      </c>
      <c r="I186" s="346" t="str">
        <f t="shared" si="39"/>
        <v/>
      </c>
      <c r="K186" s="346" t="str">
        <f t="shared" si="40"/>
        <v/>
      </c>
      <c r="M186" s="346" t="str">
        <f t="shared" si="41"/>
        <v/>
      </c>
      <c r="O186" s="346" t="str">
        <f t="shared" si="42"/>
        <v/>
      </c>
      <c r="Q186" s="346" t="str">
        <f t="shared" si="43"/>
        <v/>
      </c>
      <c r="S186" s="346" t="str">
        <f t="shared" si="44"/>
        <v/>
      </c>
      <c r="U186" s="346" t="str">
        <f t="shared" si="45"/>
        <v/>
      </c>
      <c r="W186" s="346" t="str">
        <f t="shared" si="46"/>
        <v/>
      </c>
      <c r="Y186" s="346" t="str">
        <f t="shared" si="47"/>
        <v/>
      </c>
      <c r="AA186" s="346" t="str">
        <f t="shared" si="48"/>
        <v/>
      </c>
      <c r="AC186" s="346" t="str">
        <f t="shared" si="49"/>
        <v/>
      </c>
      <c r="AE186" s="346" t="str">
        <f t="shared" si="50"/>
        <v/>
      </c>
      <c r="AG186" s="346" t="str">
        <f t="shared" si="51"/>
        <v/>
      </c>
      <c r="AI186" s="346" t="str">
        <f t="shared" si="52"/>
        <v/>
      </c>
      <c r="AK186" s="346" t="str">
        <f t="shared" si="53"/>
        <v/>
      </c>
      <c r="AM186" s="346" t="str">
        <f t="shared" si="54"/>
        <v/>
      </c>
      <c r="AO186" s="346" t="str">
        <f t="shared" si="55"/>
        <v/>
      </c>
      <c r="AQ186" s="346" t="str">
        <f t="shared" si="56"/>
        <v/>
      </c>
      <c r="AT186" s="329" t="s">
        <v>299</v>
      </c>
    </row>
    <row r="187" spans="5:46" customFormat="1" x14ac:dyDescent="0.3">
      <c r="E187" s="346" t="str">
        <f t="shared" si="38"/>
        <v/>
      </c>
      <c r="G187" s="346" t="str">
        <f t="shared" si="38"/>
        <v/>
      </c>
      <c r="I187" s="346" t="str">
        <f t="shared" si="39"/>
        <v/>
      </c>
      <c r="K187" s="346" t="str">
        <f t="shared" si="40"/>
        <v/>
      </c>
      <c r="M187" s="346" t="str">
        <f t="shared" si="41"/>
        <v/>
      </c>
      <c r="O187" s="346" t="str">
        <f t="shared" si="42"/>
        <v/>
      </c>
      <c r="Q187" s="346" t="str">
        <f t="shared" si="43"/>
        <v/>
      </c>
      <c r="S187" s="346" t="str">
        <f t="shared" si="44"/>
        <v/>
      </c>
      <c r="U187" s="346" t="str">
        <f t="shared" si="45"/>
        <v/>
      </c>
      <c r="W187" s="346" t="str">
        <f t="shared" si="46"/>
        <v/>
      </c>
      <c r="Y187" s="346" t="str">
        <f t="shared" si="47"/>
        <v/>
      </c>
      <c r="AA187" s="346" t="str">
        <f t="shared" si="48"/>
        <v/>
      </c>
      <c r="AC187" s="346" t="str">
        <f t="shared" si="49"/>
        <v/>
      </c>
      <c r="AE187" s="346" t="str">
        <f t="shared" si="50"/>
        <v/>
      </c>
      <c r="AG187" s="346" t="str">
        <f t="shared" si="51"/>
        <v/>
      </c>
      <c r="AI187" s="346" t="str">
        <f t="shared" si="52"/>
        <v/>
      </c>
      <c r="AK187" s="346" t="str">
        <f t="shared" si="53"/>
        <v/>
      </c>
      <c r="AM187" s="346" t="str">
        <f t="shared" si="54"/>
        <v/>
      </c>
      <c r="AO187" s="346" t="str">
        <f t="shared" si="55"/>
        <v/>
      </c>
      <c r="AQ187" s="346" t="str">
        <f t="shared" si="56"/>
        <v/>
      </c>
      <c r="AT187" s="329" t="s">
        <v>299</v>
      </c>
    </row>
    <row r="188" spans="5:46" customFormat="1" x14ac:dyDescent="0.3">
      <c r="E188" s="346" t="str">
        <f t="shared" si="38"/>
        <v/>
      </c>
      <c r="G188" s="346" t="str">
        <f t="shared" si="38"/>
        <v/>
      </c>
      <c r="I188" s="346" t="str">
        <f t="shared" si="39"/>
        <v/>
      </c>
      <c r="K188" s="346" t="str">
        <f t="shared" si="40"/>
        <v/>
      </c>
      <c r="M188" s="346" t="str">
        <f t="shared" si="41"/>
        <v/>
      </c>
      <c r="O188" s="346" t="str">
        <f t="shared" si="42"/>
        <v/>
      </c>
      <c r="Q188" s="346" t="str">
        <f t="shared" si="43"/>
        <v/>
      </c>
      <c r="S188" s="346" t="str">
        <f t="shared" si="44"/>
        <v/>
      </c>
      <c r="U188" s="346" t="str">
        <f t="shared" si="45"/>
        <v/>
      </c>
      <c r="W188" s="346" t="str">
        <f t="shared" si="46"/>
        <v/>
      </c>
      <c r="Y188" s="346" t="str">
        <f t="shared" si="47"/>
        <v/>
      </c>
      <c r="AA188" s="346" t="str">
        <f t="shared" si="48"/>
        <v/>
      </c>
      <c r="AC188" s="346" t="str">
        <f t="shared" si="49"/>
        <v/>
      </c>
      <c r="AE188" s="346" t="str">
        <f t="shared" si="50"/>
        <v/>
      </c>
      <c r="AG188" s="346" t="str">
        <f t="shared" si="51"/>
        <v/>
      </c>
      <c r="AI188" s="346" t="str">
        <f t="shared" si="52"/>
        <v/>
      </c>
      <c r="AK188" s="346" t="str">
        <f t="shared" si="53"/>
        <v/>
      </c>
      <c r="AM188" s="346" t="str">
        <f t="shared" si="54"/>
        <v/>
      </c>
      <c r="AO188" s="346" t="str">
        <f t="shared" si="55"/>
        <v/>
      </c>
      <c r="AQ188" s="346" t="str">
        <f t="shared" si="56"/>
        <v/>
      </c>
      <c r="AT188" s="329" t="s">
        <v>299</v>
      </c>
    </row>
    <row r="189" spans="5:46" customFormat="1" x14ac:dyDescent="0.3">
      <c r="E189" s="346" t="str">
        <f t="shared" si="38"/>
        <v/>
      </c>
      <c r="G189" s="346" t="str">
        <f t="shared" si="38"/>
        <v/>
      </c>
      <c r="I189" s="346" t="str">
        <f t="shared" si="39"/>
        <v/>
      </c>
      <c r="K189" s="346" t="str">
        <f t="shared" si="40"/>
        <v/>
      </c>
      <c r="M189" s="346" t="str">
        <f t="shared" si="41"/>
        <v/>
      </c>
      <c r="O189" s="346" t="str">
        <f t="shared" si="42"/>
        <v/>
      </c>
      <c r="Q189" s="346" t="str">
        <f t="shared" si="43"/>
        <v/>
      </c>
      <c r="S189" s="346" t="str">
        <f t="shared" si="44"/>
        <v/>
      </c>
      <c r="U189" s="346" t="str">
        <f t="shared" si="45"/>
        <v/>
      </c>
      <c r="W189" s="346" t="str">
        <f t="shared" si="46"/>
        <v/>
      </c>
      <c r="Y189" s="346" t="str">
        <f t="shared" si="47"/>
        <v/>
      </c>
      <c r="AA189" s="346" t="str">
        <f t="shared" si="48"/>
        <v/>
      </c>
      <c r="AC189" s="346" t="str">
        <f t="shared" si="49"/>
        <v/>
      </c>
      <c r="AE189" s="346" t="str">
        <f t="shared" si="50"/>
        <v/>
      </c>
      <c r="AG189" s="346" t="str">
        <f t="shared" si="51"/>
        <v/>
      </c>
      <c r="AI189" s="346" t="str">
        <f t="shared" si="52"/>
        <v/>
      </c>
      <c r="AK189" s="346" t="str">
        <f t="shared" si="53"/>
        <v/>
      </c>
      <c r="AM189" s="346" t="str">
        <f t="shared" si="54"/>
        <v/>
      </c>
      <c r="AO189" s="346" t="str">
        <f t="shared" si="55"/>
        <v/>
      </c>
      <c r="AQ189" s="346" t="str">
        <f t="shared" si="56"/>
        <v/>
      </c>
      <c r="AT189" s="329" t="s">
        <v>299</v>
      </c>
    </row>
    <row r="190" spans="5:46" customFormat="1" x14ac:dyDescent="0.3">
      <c r="E190" s="346" t="str">
        <f t="shared" si="38"/>
        <v/>
      </c>
      <c r="G190" s="346" t="str">
        <f t="shared" si="38"/>
        <v/>
      </c>
      <c r="I190" s="346" t="str">
        <f t="shared" si="39"/>
        <v/>
      </c>
      <c r="K190" s="346" t="str">
        <f t="shared" si="40"/>
        <v/>
      </c>
      <c r="M190" s="346" t="str">
        <f t="shared" si="41"/>
        <v/>
      </c>
      <c r="O190" s="346" t="str">
        <f t="shared" si="42"/>
        <v/>
      </c>
      <c r="Q190" s="346" t="str">
        <f t="shared" si="43"/>
        <v/>
      </c>
      <c r="S190" s="346" t="str">
        <f t="shared" si="44"/>
        <v/>
      </c>
      <c r="U190" s="346" t="str">
        <f t="shared" si="45"/>
        <v/>
      </c>
      <c r="W190" s="346" t="str">
        <f t="shared" si="46"/>
        <v/>
      </c>
      <c r="Y190" s="346" t="str">
        <f t="shared" si="47"/>
        <v/>
      </c>
      <c r="AA190" s="346" t="str">
        <f t="shared" si="48"/>
        <v/>
      </c>
      <c r="AC190" s="346" t="str">
        <f t="shared" si="49"/>
        <v/>
      </c>
      <c r="AE190" s="346" t="str">
        <f t="shared" si="50"/>
        <v/>
      </c>
      <c r="AG190" s="346" t="str">
        <f t="shared" si="51"/>
        <v/>
      </c>
      <c r="AI190" s="346" t="str">
        <f t="shared" si="52"/>
        <v/>
      </c>
      <c r="AK190" s="346" t="str">
        <f t="shared" si="53"/>
        <v/>
      </c>
      <c r="AM190" s="346" t="str">
        <f t="shared" si="54"/>
        <v/>
      </c>
      <c r="AO190" s="346" t="str">
        <f t="shared" si="55"/>
        <v/>
      </c>
      <c r="AQ190" s="346" t="str">
        <f t="shared" si="56"/>
        <v/>
      </c>
      <c r="AT190" s="329" t="s">
        <v>299</v>
      </c>
    </row>
    <row r="191" spans="5:46" customFormat="1" x14ac:dyDescent="0.3">
      <c r="E191" s="346" t="str">
        <f t="shared" si="38"/>
        <v/>
      </c>
      <c r="G191" s="346" t="str">
        <f t="shared" si="38"/>
        <v/>
      </c>
      <c r="I191" s="346" t="str">
        <f t="shared" si="39"/>
        <v/>
      </c>
      <c r="K191" s="346" t="str">
        <f t="shared" si="40"/>
        <v/>
      </c>
      <c r="M191" s="346" t="str">
        <f t="shared" si="41"/>
        <v/>
      </c>
      <c r="O191" s="346" t="str">
        <f t="shared" si="42"/>
        <v/>
      </c>
      <c r="Q191" s="346" t="str">
        <f t="shared" si="43"/>
        <v/>
      </c>
      <c r="S191" s="346" t="str">
        <f t="shared" si="44"/>
        <v/>
      </c>
      <c r="U191" s="346" t="str">
        <f t="shared" si="45"/>
        <v/>
      </c>
      <c r="W191" s="346" t="str">
        <f t="shared" si="46"/>
        <v/>
      </c>
      <c r="Y191" s="346" t="str">
        <f t="shared" si="47"/>
        <v/>
      </c>
      <c r="AA191" s="346" t="str">
        <f t="shared" si="48"/>
        <v/>
      </c>
      <c r="AC191" s="346" t="str">
        <f t="shared" si="49"/>
        <v/>
      </c>
      <c r="AE191" s="346" t="str">
        <f t="shared" si="50"/>
        <v/>
      </c>
      <c r="AG191" s="346" t="str">
        <f t="shared" si="51"/>
        <v/>
      </c>
      <c r="AI191" s="346" t="str">
        <f t="shared" si="52"/>
        <v/>
      </c>
      <c r="AK191" s="346" t="str">
        <f t="shared" si="53"/>
        <v/>
      </c>
      <c r="AM191" s="346" t="str">
        <f t="shared" si="54"/>
        <v/>
      </c>
      <c r="AO191" s="346" t="str">
        <f t="shared" si="55"/>
        <v/>
      </c>
      <c r="AQ191" s="346" t="str">
        <f t="shared" si="56"/>
        <v/>
      </c>
      <c r="AT191" s="329" t="s">
        <v>299</v>
      </c>
    </row>
    <row r="192" spans="5:46" customFormat="1" x14ac:dyDescent="0.3">
      <c r="E192" s="346" t="str">
        <f t="shared" si="38"/>
        <v/>
      </c>
      <c r="G192" s="346" t="str">
        <f t="shared" si="38"/>
        <v/>
      </c>
      <c r="I192" s="346" t="str">
        <f t="shared" si="39"/>
        <v/>
      </c>
      <c r="K192" s="346" t="str">
        <f t="shared" si="40"/>
        <v/>
      </c>
      <c r="M192" s="346" t="str">
        <f t="shared" si="41"/>
        <v/>
      </c>
      <c r="O192" s="346" t="str">
        <f t="shared" si="42"/>
        <v/>
      </c>
      <c r="Q192" s="346" t="str">
        <f t="shared" si="43"/>
        <v/>
      </c>
      <c r="S192" s="346" t="str">
        <f t="shared" si="44"/>
        <v/>
      </c>
      <c r="U192" s="346" t="str">
        <f t="shared" si="45"/>
        <v/>
      </c>
      <c r="W192" s="346" t="str">
        <f t="shared" si="46"/>
        <v/>
      </c>
      <c r="Y192" s="346" t="str">
        <f t="shared" si="47"/>
        <v/>
      </c>
      <c r="AA192" s="346" t="str">
        <f t="shared" si="48"/>
        <v/>
      </c>
      <c r="AC192" s="346" t="str">
        <f t="shared" si="49"/>
        <v/>
      </c>
      <c r="AE192" s="346" t="str">
        <f t="shared" si="50"/>
        <v/>
      </c>
      <c r="AG192" s="346" t="str">
        <f t="shared" si="51"/>
        <v/>
      </c>
      <c r="AI192" s="346" t="str">
        <f t="shared" si="52"/>
        <v/>
      </c>
      <c r="AK192" s="346" t="str">
        <f t="shared" si="53"/>
        <v/>
      </c>
      <c r="AM192" s="346" t="str">
        <f t="shared" si="54"/>
        <v/>
      </c>
      <c r="AO192" s="346" t="str">
        <f t="shared" si="55"/>
        <v/>
      </c>
      <c r="AQ192" s="346" t="str">
        <f t="shared" si="56"/>
        <v/>
      </c>
      <c r="AT192" s="329" t="s">
        <v>299</v>
      </c>
    </row>
    <row r="193" spans="5:46" customFormat="1" x14ac:dyDescent="0.3">
      <c r="E193" s="346" t="str">
        <f t="shared" si="38"/>
        <v/>
      </c>
      <c r="G193" s="346" t="str">
        <f t="shared" si="38"/>
        <v/>
      </c>
      <c r="I193" s="346" t="str">
        <f t="shared" si="39"/>
        <v/>
      </c>
      <c r="K193" s="346" t="str">
        <f t="shared" si="40"/>
        <v/>
      </c>
      <c r="M193" s="346" t="str">
        <f t="shared" si="41"/>
        <v/>
      </c>
      <c r="O193" s="346" t="str">
        <f t="shared" si="42"/>
        <v/>
      </c>
      <c r="Q193" s="346" t="str">
        <f t="shared" si="43"/>
        <v/>
      </c>
      <c r="S193" s="346" t="str">
        <f t="shared" si="44"/>
        <v/>
      </c>
      <c r="U193" s="346" t="str">
        <f t="shared" si="45"/>
        <v/>
      </c>
      <c r="W193" s="346" t="str">
        <f t="shared" si="46"/>
        <v/>
      </c>
      <c r="Y193" s="346" t="str">
        <f t="shared" si="47"/>
        <v/>
      </c>
      <c r="AA193" s="346" t="str">
        <f t="shared" si="48"/>
        <v/>
      </c>
      <c r="AC193" s="346" t="str">
        <f t="shared" si="49"/>
        <v/>
      </c>
      <c r="AE193" s="346" t="str">
        <f t="shared" si="50"/>
        <v/>
      </c>
      <c r="AG193" s="346" t="str">
        <f t="shared" si="51"/>
        <v/>
      </c>
      <c r="AI193" s="346" t="str">
        <f t="shared" si="52"/>
        <v/>
      </c>
      <c r="AK193" s="346" t="str">
        <f t="shared" si="53"/>
        <v/>
      </c>
      <c r="AM193" s="346" t="str">
        <f t="shared" si="54"/>
        <v/>
      </c>
      <c r="AO193" s="346" t="str">
        <f t="shared" si="55"/>
        <v/>
      </c>
      <c r="AQ193" s="346" t="str">
        <f t="shared" si="56"/>
        <v/>
      </c>
      <c r="AT193" s="329" t="s">
        <v>299</v>
      </c>
    </row>
    <row r="194" spans="5:46" customFormat="1" x14ac:dyDescent="0.3">
      <c r="E194" s="346" t="str">
        <f t="shared" si="38"/>
        <v/>
      </c>
      <c r="G194" s="346" t="str">
        <f t="shared" si="38"/>
        <v/>
      </c>
      <c r="I194" s="346" t="str">
        <f t="shared" si="39"/>
        <v/>
      </c>
      <c r="K194" s="346" t="str">
        <f t="shared" si="40"/>
        <v/>
      </c>
      <c r="M194" s="346" t="str">
        <f t="shared" si="41"/>
        <v/>
      </c>
      <c r="O194" s="346" t="str">
        <f t="shared" si="42"/>
        <v/>
      </c>
      <c r="Q194" s="346" t="str">
        <f t="shared" si="43"/>
        <v/>
      </c>
      <c r="S194" s="346" t="str">
        <f t="shared" si="44"/>
        <v/>
      </c>
      <c r="U194" s="346" t="str">
        <f t="shared" si="45"/>
        <v/>
      </c>
      <c r="W194" s="346" t="str">
        <f t="shared" si="46"/>
        <v/>
      </c>
      <c r="Y194" s="346" t="str">
        <f t="shared" si="47"/>
        <v/>
      </c>
      <c r="AA194" s="346" t="str">
        <f t="shared" si="48"/>
        <v/>
      </c>
      <c r="AC194" s="346" t="str">
        <f t="shared" si="49"/>
        <v/>
      </c>
      <c r="AE194" s="346" t="str">
        <f t="shared" si="50"/>
        <v/>
      </c>
      <c r="AG194" s="346" t="str">
        <f t="shared" si="51"/>
        <v/>
      </c>
      <c r="AI194" s="346" t="str">
        <f t="shared" si="52"/>
        <v/>
      </c>
      <c r="AK194" s="346" t="str">
        <f t="shared" si="53"/>
        <v/>
      </c>
      <c r="AM194" s="346" t="str">
        <f t="shared" si="54"/>
        <v/>
      </c>
      <c r="AO194" s="346" t="str">
        <f t="shared" si="55"/>
        <v/>
      </c>
      <c r="AQ194" s="346" t="str">
        <f t="shared" si="56"/>
        <v/>
      </c>
      <c r="AT194" s="329" t="s">
        <v>299</v>
      </c>
    </row>
    <row r="195" spans="5:46" customFormat="1" x14ac:dyDescent="0.3">
      <c r="E195" s="346" t="str">
        <f t="shared" si="38"/>
        <v/>
      </c>
      <c r="G195" s="346" t="str">
        <f t="shared" si="38"/>
        <v/>
      </c>
      <c r="I195" s="346" t="str">
        <f t="shared" si="39"/>
        <v/>
      </c>
      <c r="K195" s="346" t="str">
        <f t="shared" si="40"/>
        <v/>
      </c>
      <c r="M195" s="346" t="str">
        <f t="shared" si="41"/>
        <v/>
      </c>
      <c r="O195" s="346" t="str">
        <f t="shared" si="42"/>
        <v/>
      </c>
      <c r="Q195" s="346" t="str">
        <f t="shared" si="43"/>
        <v/>
      </c>
      <c r="S195" s="346" t="str">
        <f t="shared" si="44"/>
        <v/>
      </c>
      <c r="U195" s="346" t="str">
        <f t="shared" si="45"/>
        <v/>
      </c>
      <c r="W195" s="346" t="str">
        <f t="shared" si="46"/>
        <v/>
      </c>
      <c r="Y195" s="346" t="str">
        <f t="shared" si="47"/>
        <v/>
      </c>
      <c r="AA195" s="346" t="str">
        <f t="shared" si="48"/>
        <v/>
      </c>
      <c r="AC195" s="346" t="str">
        <f t="shared" si="49"/>
        <v/>
      </c>
      <c r="AE195" s="346" t="str">
        <f t="shared" si="50"/>
        <v/>
      </c>
      <c r="AG195" s="346" t="str">
        <f t="shared" si="51"/>
        <v/>
      </c>
      <c r="AI195" s="346" t="str">
        <f t="shared" si="52"/>
        <v/>
      </c>
      <c r="AK195" s="346" t="str">
        <f t="shared" si="53"/>
        <v/>
      </c>
      <c r="AM195" s="346" t="str">
        <f t="shared" si="54"/>
        <v/>
      </c>
      <c r="AO195" s="346" t="str">
        <f t="shared" si="55"/>
        <v/>
      </c>
      <c r="AQ195" s="346" t="str">
        <f t="shared" si="56"/>
        <v/>
      </c>
      <c r="AT195" s="329" t="s">
        <v>299</v>
      </c>
    </row>
    <row r="196" spans="5:46" customFormat="1" x14ac:dyDescent="0.3">
      <c r="E196" s="346" t="str">
        <f t="shared" si="38"/>
        <v/>
      </c>
      <c r="G196" s="346" t="str">
        <f t="shared" si="38"/>
        <v/>
      </c>
      <c r="I196" s="346" t="str">
        <f t="shared" si="39"/>
        <v/>
      </c>
      <c r="K196" s="346" t="str">
        <f t="shared" si="40"/>
        <v/>
      </c>
      <c r="M196" s="346" t="str">
        <f t="shared" si="41"/>
        <v/>
      </c>
      <c r="O196" s="346" t="str">
        <f t="shared" si="42"/>
        <v/>
      </c>
      <c r="Q196" s="346" t="str">
        <f t="shared" si="43"/>
        <v/>
      </c>
      <c r="S196" s="346" t="str">
        <f t="shared" si="44"/>
        <v/>
      </c>
      <c r="U196" s="346" t="str">
        <f t="shared" si="45"/>
        <v/>
      </c>
      <c r="W196" s="346" t="str">
        <f t="shared" si="46"/>
        <v/>
      </c>
      <c r="Y196" s="346" t="str">
        <f t="shared" si="47"/>
        <v/>
      </c>
      <c r="AA196" s="346" t="str">
        <f t="shared" si="48"/>
        <v/>
      </c>
      <c r="AC196" s="346" t="str">
        <f t="shared" si="49"/>
        <v/>
      </c>
      <c r="AE196" s="346" t="str">
        <f t="shared" si="50"/>
        <v/>
      </c>
      <c r="AG196" s="346" t="str">
        <f t="shared" si="51"/>
        <v/>
      </c>
      <c r="AI196" s="346" t="str">
        <f t="shared" si="52"/>
        <v/>
      </c>
      <c r="AK196" s="346" t="str">
        <f t="shared" si="53"/>
        <v/>
      </c>
      <c r="AM196" s="346" t="str">
        <f t="shared" si="54"/>
        <v/>
      </c>
      <c r="AO196" s="346" t="str">
        <f t="shared" si="55"/>
        <v/>
      </c>
      <c r="AQ196" s="346" t="str">
        <f t="shared" si="56"/>
        <v/>
      </c>
      <c r="AT196" s="329" t="s">
        <v>299</v>
      </c>
    </row>
    <row r="197" spans="5:46" customFormat="1" x14ac:dyDescent="0.3">
      <c r="E197" s="346" t="str">
        <f t="shared" si="38"/>
        <v/>
      </c>
      <c r="G197" s="346" t="str">
        <f t="shared" si="38"/>
        <v/>
      </c>
      <c r="I197" s="346" t="str">
        <f t="shared" si="39"/>
        <v/>
      </c>
      <c r="K197" s="346" t="str">
        <f t="shared" si="40"/>
        <v/>
      </c>
      <c r="M197" s="346" t="str">
        <f t="shared" si="41"/>
        <v/>
      </c>
      <c r="O197" s="346" t="str">
        <f t="shared" si="42"/>
        <v/>
      </c>
      <c r="Q197" s="346" t="str">
        <f t="shared" si="43"/>
        <v/>
      </c>
      <c r="S197" s="346" t="str">
        <f t="shared" si="44"/>
        <v/>
      </c>
      <c r="U197" s="346" t="str">
        <f t="shared" si="45"/>
        <v/>
      </c>
      <c r="W197" s="346" t="str">
        <f t="shared" si="46"/>
        <v/>
      </c>
      <c r="Y197" s="346" t="str">
        <f t="shared" si="47"/>
        <v/>
      </c>
      <c r="AA197" s="346" t="str">
        <f t="shared" si="48"/>
        <v/>
      </c>
      <c r="AC197" s="346" t="str">
        <f t="shared" si="49"/>
        <v/>
      </c>
      <c r="AE197" s="346" t="str">
        <f t="shared" si="50"/>
        <v/>
      </c>
      <c r="AG197" s="346" t="str">
        <f t="shared" si="51"/>
        <v/>
      </c>
      <c r="AI197" s="346" t="str">
        <f t="shared" si="52"/>
        <v/>
      </c>
      <c r="AK197" s="346" t="str">
        <f t="shared" si="53"/>
        <v/>
      </c>
      <c r="AM197" s="346" t="str">
        <f t="shared" si="54"/>
        <v/>
      </c>
      <c r="AO197" s="346" t="str">
        <f t="shared" si="55"/>
        <v/>
      </c>
      <c r="AQ197" s="346" t="str">
        <f t="shared" si="56"/>
        <v/>
      </c>
      <c r="AT197" s="329" t="s">
        <v>299</v>
      </c>
    </row>
    <row r="198" spans="5:46" customFormat="1" x14ac:dyDescent="0.3">
      <c r="E198" s="346" t="str">
        <f t="shared" si="38"/>
        <v/>
      </c>
      <c r="G198" s="346" t="str">
        <f t="shared" si="38"/>
        <v/>
      </c>
      <c r="I198" s="346" t="str">
        <f t="shared" si="39"/>
        <v/>
      </c>
      <c r="K198" s="346" t="str">
        <f t="shared" si="40"/>
        <v/>
      </c>
      <c r="M198" s="346" t="str">
        <f t="shared" si="41"/>
        <v/>
      </c>
      <c r="O198" s="346" t="str">
        <f t="shared" si="42"/>
        <v/>
      </c>
      <c r="Q198" s="346" t="str">
        <f t="shared" si="43"/>
        <v/>
      </c>
      <c r="S198" s="346" t="str">
        <f t="shared" si="44"/>
        <v/>
      </c>
      <c r="U198" s="346" t="str">
        <f t="shared" si="45"/>
        <v/>
      </c>
      <c r="W198" s="346" t="str">
        <f t="shared" si="46"/>
        <v/>
      </c>
      <c r="Y198" s="346" t="str">
        <f t="shared" si="47"/>
        <v/>
      </c>
      <c r="AA198" s="346" t="str">
        <f t="shared" si="48"/>
        <v/>
      </c>
      <c r="AC198" s="346" t="str">
        <f t="shared" si="49"/>
        <v/>
      </c>
      <c r="AE198" s="346" t="str">
        <f t="shared" si="50"/>
        <v/>
      </c>
      <c r="AG198" s="346" t="str">
        <f t="shared" si="51"/>
        <v/>
      </c>
      <c r="AI198" s="346" t="str">
        <f t="shared" si="52"/>
        <v/>
      </c>
      <c r="AK198" s="346" t="str">
        <f t="shared" si="53"/>
        <v/>
      </c>
      <c r="AM198" s="346" t="str">
        <f t="shared" si="54"/>
        <v/>
      </c>
      <c r="AO198" s="346" t="str">
        <f t="shared" si="55"/>
        <v/>
      </c>
      <c r="AQ198" s="346" t="str">
        <f t="shared" si="56"/>
        <v/>
      </c>
      <c r="AT198" s="329" t="s">
        <v>299</v>
      </c>
    </row>
    <row r="199" spans="5:46" customFormat="1" x14ac:dyDescent="0.3">
      <c r="E199" s="346" t="str">
        <f t="shared" si="38"/>
        <v/>
      </c>
      <c r="G199" s="346" t="str">
        <f t="shared" si="38"/>
        <v/>
      </c>
      <c r="I199" s="346" t="str">
        <f t="shared" si="39"/>
        <v/>
      </c>
      <c r="K199" s="346" t="str">
        <f t="shared" si="40"/>
        <v/>
      </c>
      <c r="M199" s="346" t="str">
        <f t="shared" si="41"/>
        <v/>
      </c>
      <c r="O199" s="346" t="str">
        <f t="shared" si="42"/>
        <v/>
      </c>
      <c r="Q199" s="346" t="str">
        <f t="shared" si="43"/>
        <v/>
      </c>
      <c r="S199" s="346" t="str">
        <f t="shared" si="44"/>
        <v/>
      </c>
      <c r="U199" s="346" t="str">
        <f t="shared" si="45"/>
        <v/>
      </c>
      <c r="W199" s="346" t="str">
        <f t="shared" si="46"/>
        <v/>
      </c>
      <c r="Y199" s="346" t="str">
        <f t="shared" si="47"/>
        <v/>
      </c>
      <c r="AA199" s="346" t="str">
        <f t="shared" si="48"/>
        <v/>
      </c>
      <c r="AC199" s="346" t="str">
        <f t="shared" si="49"/>
        <v/>
      </c>
      <c r="AE199" s="346" t="str">
        <f t="shared" si="50"/>
        <v/>
      </c>
      <c r="AG199" s="346" t="str">
        <f t="shared" si="51"/>
        <v/>
      </c>
      <c r="AI199" s="346" t="str">
        <f t="shared" si="52"/>
        <v/>
      </c>
      <c r="AK199" s="346" t="str">
        <f t="shared" si="53"/>
        <v/>
      </c>
      <c r="AM199" s="346" t="str">
        <f t="shared" si="54"/>
        <v/>
      </c>
      <c r="AO199" s="346" t="str">
        <f t="shared" si="55"/>
        <v/>
      </c>
      <c r="AQ199" s="346" t="str">
        <f t="shared" si="56"/>
        <v/>
      </c>
      <c r="AT199" s="329" t="s">
        <v>299</v>
      </c>
    </row>
    <row r="200" spans="5:46" customFormat="1" x14ac:dyDescent="0.3">
      <c r="E200" s="346" t="str">
        <f t="shared" si="38"/>
        <v/>
      </c>
      <c r="G200" s="346" t="str">
        <f t="shared" si="38"/>
        <v/>
      </c>
      <c r="I200" s="346" t="str">
        <f t="shared" si="39"/>
        <v/>
      </c>
      <c r="K200" s="346" t="str">
        <f t="shared" si="40"/>
        <v/>
      </c>
      <c r="M200" s="346" t="str">
        <f t="shared" si="41"/>
        <v/>
      </c>
      <c r="O200" s="346" t="str">
        <f t="shared" si="42"/>
        <v/>
      </c>
      <c r="Q200" s="346" t="str">
        <f t="shared" si="43"/>
        <v/>
      </c>
      <c r="S200" s="346" t="str">
        <f t="shared" si="44"/>
        <v/>
      </c>
      <c r="U200" s="346" t="str">
        <f t="shared" si="45"/>
        <v/>
      </c>
      <c r="W200" s="346" t="str">
        <f t="shared" si="46"/>
        <v/>
      </c>
      <c r="Y200" s="346" t="str">
        <f t="shared" si="47"/>
        <v/>
      </c>
      <c r="AA200" s="346" t="str">
        <f t="shared" si="48"/>
        <v/>
      </c>
      <c r="AC200" s="346" t="str">
        <f t="shared" si="49"/>
        <v/>
      </c>
      <c r="AE200" s="346" t="str">
        <f t="shared" si="50"/>
        <v/>
      </c>
      <c r="AG200" s="346" t="str">
        <f t="shared" si="51"/>
        <v/>
      </c>
      <c r="AI200" s="346" t="str">
        <f t="shared" si="52"/>
        <v/>
      </c>
      <c r="AK200" s="346" t="str">
        <f t="shared" si="53"/>
        <v/>
      </c>
      <c r="AM200" s="346" t="str">
        <f t="shared" si="54"/>
        <v/>
      </c>
      <c r="AO200" s="346" t="str">
        <f t="shared" si="55"/>
        <v/>
      </c>
      <c r="AQ200" s="346" t="str">
        <f t="shared" si="56"/>
        <v/>
      </c>
      <c r="AT200" s="329" t="s">
        <v>299</v>
      </c>
    </row>
    <row r="201" spans="5:46" customFormat="1" x14ac:dyDescent="0.3">
      <c r="E201" s="346" t="str">
        <f t="shared" si="38"/>
        <v/>
      </c>
      <c r="G201" s="346" t="str">
        <f t="shared" si="38"/>
        <v/>
      </c>
      <c r="I201" s="346" t="str">
        <f t="shared" si="39"/>
        <v/>
      </c>
      <c r="K201" s="346" t="str">
        <f t="shared" si="40"/>
        <v/>
      </c>
      <c r="M201" s="346" t="str">
        <f t="shared" si="41"/>
        <v/>
      </c>
      <c r="O201" s="346" t="str">
        <f t="shared" si="42"/>
        <v/>
      </c>
      <c r="Q201" s="346" t="str">
        <f t="shared" si="43"/>
        <v/>
      </c>
      <c r="S201" s="346" t="str">
        <f t="shared" si="44"/>
        <v/>
      </c>
      <c r="U201" s="346" t="str">
        <f t="shared" si="45"/>
        <v/>
      </c>
      <c r="W201" s="346" t="str">
        <f t="shared" si="46"/>
        <v/>
      </c>
      <c r="Y201" s="346" t="str">
        <f t="shared" si="47"/>
        <v/>
      </c>
      <c r="AA201" s="346" t="str">
        <f t="shared" si="48"/>
        <v/>
      </c>
      <c r="AC201" s="346" t="str">
        <f t="shared" si="49"/>
        <v/>
      </c>
      <c r="AE201" s="346" t="str">
        <f t="shared" si="50"/>
        <v/>
      </c>
      <c r="AG201" s="346" t="str">
        <f t="shared" si="51"/>
        <v/>
      </c>
      <c r="AI201" s="346" t="str">
        <f t="shared" si="52"/>
        <v/>
      </c>
      <c r="AK201" s="346" t="str">
        <f t="shared" si="53"/>
        <v/>
      </c>
      <c r="AM201" s="346" t="str">
        <f t="shared" si="54"/>
        <v/>
      </c>
      <c r="AO201" s="346" t="str">
        <f t="shared" si="55"/>
        <v/>
      </c>
      <c r="AQ201" s="346" t="str">
        <f t="shared" si="56"/>
        <v/>
      </c>
      <c r="AT201" s="329" t="s">
        <v>299</v>
      </c>
    </row>
    <row r="202" spans="5:46" customFormat="1" x14ac:dyDescent="0.3">
      <c r="E202" s="346" t="str">
        <f t="shared" si="38"/>
        <v/>
      </c>
      <c r="G202" s="346" t="str">
        <f t="shared" si="38"/>
        <v/>
      </c>
      <c r="I202" s="346" t="str">
        <f t="shared" si="39"/>
        <v/>
      </c>
      <c r="K202" s="346" t="str">
        <f t="shared" si="40"/>
        <v/>
      </c>
      <c r="M202" s="346" t="str">
        <f t="shared" si="41"/>
        <v/>
      </c>
      <c r="O202" s="346" t="str">
        <f t="shared" si="42"/>
        <v/>
      </c>
      <c r="Q202" s="346" t="str">
        <f t="shared" si="43"/>
        <v/>
      </c>
      <c r="S202" s="346" t="str">
        <f t="shared" si="44"/>
        <v/>
      </c>
      <c r="U202" s="346" t="str">
        <f t="shared" si="45"/>
        <v/>
      </c>
      <c r="W202" s="346" t="str">
        <f t="shared" si="46"/>
        <v/>
      </c>
      <c r="Y202" s="346" t="str">
        <f t="shared" si="47"/>
        <v/>
      </c>
      <c r="AA202" s="346" t="str">
        <f t="shared" si="48"/>
        <v/>
      </c>
      <c r="AC202" s="346" t="str">
        <f t="shared" si="49"/>
        <v/>
      </c>
      <c r="AE202" s="346" t="str">
        <f t="shared" si="50"/>
        <v/>
      </c>
      <c r="AG202" s="346" t="str">
        <f t="shared" si="51"/>
        <v/>
      </c>
      <c r="AI202" s="346" t="str">
        <f t="shared" si="52"/>
        <v/>
      </c>
      <c r="AK202" s="346" t="str">
        <f t="shared" si="53"/>
        <v/>
      </c>
      <c r="AM202" s="346" t="str">
        <f t="shared" si="54"/>
        <v/>
      </c>
      <c r="AO202" s="346" t="str">
        <f t="shared" si="55"/>
        <v/>
      </c>
      <c r="AQ202" s="346" t="str">
        <f t="shared" si="56"/>
        <v/>
      </c>
      <c r="AT202" s="329" t="s">
        <v>299</v>
      </c>
    </row>
    <row r="203" spans="5:46" customFormat="1" x14ac:dyDescent="0.3">
      <c r="E203" s="346" t="str">
        <f t="shared" si="38"/>
        <v/>
      </c>
      <c r="G203" s="346" t="str">
        <f t="shared" si="38"/>
        <v/>
      </c>
      <c r="I203" s="346" t="str">
        <f t="shared" si="39"/>
        <v/>
      </c>
      <c r="K203" s="346" t="str">
        <f t="shared" si="40"/>
        <v/>
      </c>
      <c r="M203" s="346" t="str">
        <f t="shared" si="41"/>
        <v/>
      </c>
      <c r="O203" s="346" t="str">
        <f t="shared" si="42"/>
        <v/>
      </c>
      <c r="Q203" s="346" t="str">
        <f t="shared" si="43"/>
        <v/>
      </c>
      <c r="S203" s="346" t="str">
        <f t="shared" si="44"/>
        <v/>
      </c>
      <c r="U203" s="346" t="str">
        <f t="shared" si="45"/>
        <v/>
      </c>
      <c r="W203" s="346" t="str">
        <f t="shared" si="46"/>
        <v/>
      </c>
      <c r="Y203" s="346" t="str">
        <f t="shared" si="47"/>
        <v/>
      </c>
      <c r="AA203" s="346" t="str">
        <f t="shared" si="48"/>
        <v/>
      </c>
      <c r="AC203" s="346" t="str">
        <f t="shared" si="49"/>
        <v/>
      </c>
      <c r="AE203" s="346" t="str">
        <f t="shared" si="50"/>
        <v/>
      </c>
      <c r="AG203" s="346" t="str">
        <f t="shared" si="51"/>
        <v/>
      </c>
      <c r="AI203" s="346" t="str">
        <f t="shared" si="52"/>
        <v/>
      </c>
      <c r="AK203" s="346" t="str">
        <f t="shared" si="53"/>
        <v/>
      </c>
      <c r="AM203" s="346" t="str">
        <f t="shared" si="54"/>
        <v/>
      </c>
      <c r="AO203" s="346" t="str">
        <f t="shared" si="55"/>
        <v/>
      </c>
      <c r="AQ203" s="346" t="str">
        <f t="shared" si="56"/>
        <v/>
      </c>
      <c r="AT203" s="329" t="s">
        <v>299</v>
      </c>
    </row>
    <row r="204" spans="5:46" customFormat="1" x14ac:dyDescent="0.3">
      <c r="E204" s="346" t="str">
        <f t="shared" si="38"/>
        <v/>
      </c>
      <c r="G204" s="346" t="str">
        <f t="shared" si="38"/>
        <v/>
      </c>
      <c r="I204" s="346" t="str">
        <f t="shared" si="39"/>
        <v/>
      </c>
      <c r="K204" s="346" t="str">
        <f t="shared" si="40"/>
        <v/>
      </c>
      <c r="M204" s="346" t="str">
        <f t="shared" si="41"/>
        <v/>
      </c>
      <c r="O204" s="346" t="str">
        <f t="shared" si="42"/>
        <v/>
      </c>
      <c r="Q204" s="346" t="str">
        <f t="shared" si="43"/>
        <v/>
      </c>
      <c r="S204" s="346" t="str">
        <f t="shared" si="44"/>
        <v/>
      </c>
      <c r="U204" s="346" t="str">
        <f t="shared" si="45"/>
        <v/>
      </c>
      <c r="W204" s="346" t="str">
        <f t="shared" si="46"/>
        <v/>
      </c>
      <c r="Y204" s="346" t="str">
        <f t="shared" si="47"/>
        <v/>
      </c>
      <c r="AA204" s="346" t="str">
        <f t="shared" si="48"/>
        <v/>
      </c>
      <c r="AC204" s="346" t="str">
        <f t="shared" si="49"/>
        <v/>
      </c>
      <c r="AE204" s="346" t="str">
        <f t="shared" si="50"/>
        <v/>
      </c>
      <c r="AG204" s="346" t="str">
        <f t="shared" si="51"/>
        <v/>
      </c>
      <c r="AI204" s="346" t="str">
        <f t="shared" si="52"/>
        <v/>
      </c>
      <c r="AK204" s="346" t="str">
        <f t="shared" si="53"/>
        <v/>
      </c>
      <c r="AM204" s="346" t="str">
        <f t="shared" si="54"/>
        <v/>
      </c>
      <c r="AO204" s="346" t="str">
        <f t="shared" si="55"/>
        <v/>
      </c>
      <c r="AQ204" s="346" t="str">
        <f t="shared" si="56"/>
        <v/>
      </c>
      <c r="AT204" s="329" t="s">
        <v>299</v>
      </c>
    </row>
    <row r="205" spans="5:46" customFormat="1" x14ac:dyDescent="0.3">
      <c r="E205" s="346" t="str">
        <f t="shared" ref="E205:G268" si="57">IF(OR($B205=0,D205=0),"",D205/$B205)</f>
        <v/>
      </c>
      <c r="G205" s="346" t="str">
        <f t="shared" si="57"/>
        <v/>
      </c>
      <c r="I205" s="346" t="str">
        <f t="shared" ref="I205:I268" si="58">IF(OR($B205=0,H205=0),"",H205/$B205)</f>
        <v/>
      </c>
      <c r="K205" s="346" t="str">
        <f t="shared" ref="K205:K268" si="59">IF(OR($B205=0,J205=0),"",J205/$B205)</f>
        <v/>
      </c>
      <c r="M205" s="346" t="str">
        <f t="shared" ref="M205:M268" si="60">IF(OR($B205=0,L205=0),"",L205/$B205)</f>
        <v/>
      </c>
      <c r="O205" s="346" t="str">
        <f t="shared" ref="O205:O268" si="61">IF(OR($B205=0,N205=0),"",N205/$B205)</f>
        <v/>
      </c>
      <c r="Q205" s="346" t="str">
        <f t="shared" ref="Q205:Q268" si="62">IF(OR($B205=0,P205=0),"",P205/$B205)</f>
        <v/>
      </c>
      <c r="S205" s="346" t="str">
        <f t="shared" ref="S205:S268" si="63">IF(OR($B205=0,R205=0),"",R205/$B205)</f>
        <v/>
      </c>
      <c r="U205" s="346" t="str">
        <f t="shared" ref="U205:U268" si="64">IF(OR($B205=0,T205=0),"",T205/$B205)</f>
        <v/>
      </c>
      <c r="W205" s="346" t="str">
        <f t="shared" ref="W205:W268" si="65">IF(OR($B205=0,V205=0),"",V205/$B205)</f>
        <v/>
      </c>
      <c r="Y205" s="346" t="str">
        <f t="shared" ref="Y205:Y268" si="66">IF(OR($B205=0,X205=0),"",X205/$B205)</f>
        <v/>
      </c>
      <c r="AA205" s="346" t="str">
        <f t="shared" ref="AA205:AA268" si="67">IF(OR($B205=0,Z205=0),"",Z205/$B205)</f>
        <v/>
      </c>
      <c r="AC205" s="346" t="str">
        <f t="shared" ref="AC205:AC268" si="68">IF(OR($B205=0,AB205=0),"",AB205/$B205)</f>
        <v/>
      </c>
      <c r="AE205" s="346" t="str">
        <f t="shared" ref="AE205:AE268" si="69">IF(OR($B205=0,AD205=0),"",AD205/$B205)</f>
        <v/>
      </c>
      <c r="AG205" s="346" t="str">
        <f t="shared" ref="AG205:AG268" si="70">IF(OR($B205=0,AF205=0),"",AF205/$B205)</f>
        <v/>
      </c>
      <c r="AI205" s="346" t="str">
        <f t="shared" ref="AI205:AI268" si="71">IF(OR($B205=0,AH205=0),"",AH205/$B205)</f>
        <v/>
      </c>
      <c r="AK205" s="346" t="str">
        <f t="shared" ref="AK205:AK268" si="72">IF(OR($B205=0,AJ205=0),"",AJ205/$B205)</f>
        <v/>
      </c>
      <c r="AM205" s="346" t="str">
        <f t="shared" ref="AM205:AM268" si="73">IF(OR($B205=0,AL205=0),"",AL205/$B205)</f>
        <v/>
      </c>
      <c r="AO205" s="346" t="str">
        <f t="shared" ref="AO205:AO268" si="74">IF(OR($B205=0,AN205=0),"",AN205/$B205)</f>
        <v/>
      </c>
      <c r="AQ205" s="346" t="str">
        <f t="shared" ref="AQ205:AQ268" si="75">IF(OR($B205=0,AP205=0),"",AP205/$B205)</f>
        <v/>
      </c>
      <c r="AT205" s="329" t="s">
        <v>299</v>
      </c>
    </row>
    <row r="206" spans="5:46" customFormat="1" x14ac:dyDescent="0.3">
      <c r="E206" s="346" t="str">
        <f t="shared" si="57"/>
        <v/>
      </c>
      <c r="G206" s="346" t="str">
        <f t="shared" si="57"/>
        <v/>
      </c>
      <c r="I206" s="346" t="str">
        <f t="shared" si="58"/>
        <v/>
      </c>
      <c r="K206" s="346" t="str">
        <f t="shared" si="59"/>
        <v/>
      </c>
      <c r="M206" s="346" t="str">
        <f t="shared" si="60"/>
        <v/>
      </c>
      <c r="O206" s="346" t="str">
        <f t="shared" si="61"/>
        <v/>
      </c>
      <c r="Q206" s="346" t="str">
        <f t="shared" si="62"/>
        <v/>
      </c>
      <c r="S206" s="346" t="str">
        <f t="shared" si="63"/>
        <v/>
      </c>
      <c r="U206" s="346" t="str">
        <f t="shared" si="64"/>
        <v/>
      </c>
      <c r="W206" s="346" t="str">
        <f t="shared" si="65"/>
        <v/>
      </c>
      <c r="Y206" s="346" t="str">
        <f t="shared" si="66"/>
        <v/>
      </c>
      <c r="AA206" s="346" t="str">
        <f t="shared" si="67"/>
        <v/>
      </c>
      <c r="AC206" s="346" t="str">
        <f t="shared" si="68"/>
        <v/>
      </c>
      <c r="AE206" s="346" t="str">
        <f t="shared" si="69"/>
        <v/>
      </c>
      <c r="AG206" s="346" t="str">
        <f t="shared" si="70"/>
        <v/>
      </c>
      <c r="AI206" s="346" t="str">
        <f t="shared" si="71"/>
        <v/>
      </c>
      <c r="AK206" s="346" t="str">
        <f t="shared" si="72"/>
        <v/>
      </c>
      <c r="AM206" s="346" t="str">
        <f t="shared" si="73"/>
        <v/>
      </c>
      <c r="AO206" s="346" t="str">
        <f t="shared" si="74"/>
        <v/>
      </c>
      <c r="AQ206" s="346" t="str">
        <f t="shared" si="75"/>
        <v/>
      </c>
      <c r="AT206" s="329" t="s">
        <v>299</v>
      </c>
    </row>
    <row r="207" spans="5:46" customFormat="1" x14ac:dyDescent="0.3">
      <c r="E207" s="346" t="str">
        <f t="shared" si="57"/>
        <v/>
      </c>
      <c r="G207" s="346" t="str">
        <f t="shared" si="57"/>
        <v/>
      </c>
      <c r="I207" s="346" t="str">
        <f t="shared" si="58"/>
        <v/>
      </c>
      <c r="K207" s="346" t="str">
        <f t="shared" si="59"/>
        <v/>
      </c>
      <c r="M207" s="346" t="str">
        <f t="shared" si="60"/>
        <v/>
      </c>
      <c r="O207" s="346" t="str">
        <f t="shared" si="61"/>
        <v/>
      </c>
      <c r="Q207" s="346" t="str">
        <f t="shared" si="62"/>
        <v/>
      </c>
      <c r="S207" s="346" t="str">
        <f t="shared" si="63"/>
        <v/>
      </c>
      <c r="U207" s="346" t="str">
        <f t="shared" si="64"/>
        <v/>
      </c>
      <c r="W207" s="346" t="str">
        <f t="shared" si="65"/>
        <v/>
      </c>
      <c r="Y207" s="346" t="str">
        <f t="shared" si="66"/>
        <v/>
      </c>
      <c r="AA207" s="346" t="str">
        <f t="shared" si="67"/>
        <v/>
      </c>
      <c r="AC207" s="346" t="str">
        <f t="shared" si="68"/>
        <v/>
      </c>
      <c r="AE207" s="346" t="str">
        <f t="shared" si="69"/>
        <v/>
      </c>
      <c r="AG207" s="346" t="str">
        <f t="shared" si="70"/>
        <v/>
      </c>
      <c r="AI207" s="346" t="str">
        <f t="shared" si="71"/>
        <v/>
      </c>
      <c r="AK207" s="346" t="str">
        <f t="shared" si="72"/>
        <v/>
      </c>
      <c r="AM207" s="346" t="str">
        <f t="shared" si="73"/>
        <v/>
      </c>
      <c r="AO207" s="346" t="str">
        <f t="shared" si="74"/>
        <v/>
      </c>
      <c r="AQ207" s="346" t="str">
        <f t="shared" si="75"/>
        <v/>
      </c>
      <c r="AT207" s="329" t="s">
        <v>299</v>
      </c>
    </row>
    <row r="208" spans="5:46" customFormat="1" x14ac:dyDescent="0.3">
      <c r="E208" s="346" t="str">
        <f t="shared" si="57"/>
        <v/>
      </c>
      <c r="G208" s="346" t="str">
        <f t="shared" si="57"/>
        <v/>
      </c>
      <c r="I208" s="346" t="str">
        <f t="shared" si="58"/>
        <v/>
      </c>
      <c r="K208" s="346" t="str">
        <f t="shared" si="59"/>
        <v/>
      </c>
      <c r="M208" s="346" t="str">
        <f t="shared" si="60"/>
        <v/>
      </c>
      <c r="O208" s="346" t="str">
        <f t="shared" si="61"/>
        <v/>
      </c>
      <c r="Q208" s="346" t="str">
        <f t="shared" si="62"/>
        <v/>
      </c>
      <c r="S208" s="346" t="str">
        <f t="shared" si="63"/>
        <v/>
      </c>
      <c r="U208" s="346" t="str">
        <f t="shared" si="64"/>
        <v/>
      </c>
      <c r="W208" s="346" t="str">
        <f t="shared" si="65"/>
        <v/>
      </c>
      <c r="Y208" s="346" t="str">
        <f t="shared" si="66"/>
        <v/>
      </c>
      <c r="AA208" s="346" t="str">
        <f t="shared" si="67"/>
        <v/>
      </c>
      <c r="AC208" s="346" t="str">
        <f t="shared" si="68"/>
        <v/>
      </c>
      <c r="AE208" s="346" t="str">
        <f t="shared" si="69"/>
        <v/>
      </c>
      <c r="AG208" s="346" t="str">
        <f t="shared" si="70"/>
        <v/>
      </c>
      <c r="AI208" s="346" t="str">
        <f t="shared" si="71"/>
        <v/>
      </c>
      <c r="AK208" s="346" t="str">
        <f t="shared" si="72"/>
        <v/>
      </c>
      <c r="AM208" s="346" t="str">
        <f t="shared" si="73"/>
        <v/>
      </c>
      <c r="AO208" s="346" t="str">
        <f t="shared" si="74"/>
        <v/>
      </c>
      <c r="AQ208" s="346" t="str">
        <f t="shared" si="75"/>
        <v/>
      </c>
      <c r="AT208" s="329" t="s">
        <v>299</v>
      </c>
    </row>
    <row r="209" spans="5:46" customFormat="1" x14ac:dyDescent="0.3">
      <c r="E209" s="346" t="str">
        <f t="shared" si="57"/>
        <v/>
      </c>
      <c r="G209" s="346" t="str">
        <f t="shared" si="57"/>
        <v/>
      </c>
      <c r="I209" s="346" t="str">
        <f t="shared" si="58"/>
        <v/>
      </c>
      <c r="K209" s="346" t="str">
        <f t="shared" si="59"/>
        <v/>
      </c>
      <c r="M209" s="346" t="str">
        <f t="shared" si="60"/>
        <v/>
      </c>
      <c r="O209" s="346" t="str">
        <f t="shared" si="61"/>
        <v/>
      </c>
      <c r="Q209" s="346" t="str">
        <f t="shared" si="62"/>
        <v/>
      </c>
      <c r="S209" s="346" t="str">
        <f t="shared" si="63"/>
        <v/>
      </c>
      <c r="U209" s="346" t="str">
        <f t="shared" si="64"/>
        <v/>
      </c>
      <c r="W209" s="346" t="str">
        <f t="shared" si="65"/>
        <v/>
      </c>
      <c r="Y209" s="346" t="str">
        <f t="shared" si="66"/>
        <v/>
      </c>
      <c r="AA209" s="346" t="str">
        <f t="shared" si="67"/>
        <v/>
      </c>
      <c r="AC209" s="346" t="str">
        <f t="shared" si="68"/>
        <v/>
      </c>
      <c r="AE209" s="346" t="str">
        <f t="shared" si="69"/>
        <v/>
      </c>
      <c r="AG209" s="346" t="str">
        <f t="shared" si="70"/>
        <v/>
      </c>
      <c r="AI209" s="346" t="str">
        <f t="shared" si="71"/>
        <v/>
      </c>
      <c r="AK209" s="346" t="str">
        <f t="shared" si="72"/>
        <v/>
      </c>
      <c r="AM209" s="346" t="str">
        <f t="shared" si="73"/>
        <v/>
      </c>
      <c r="AO209" s="346" t="str">
        <f t="shared" si="74"/>
        <v/>
      </c>
      <c r="AQ209" s="346" t="str">
        <f t="shared" si="75"/>
        <v/>
      </c>
      <c r="AT209" s="329" t="s">
        <v>299</v>
      </c>
    </row>
    <row r="210" spans="5:46" customFormat="1" x14ac:dyDescent="0.3">
      <c r="E210" s="346" t="str">
        <f t="shared" si="57"/>
        <v/>
      </c>
      <c r="G210" s="346" t="str">
        <f t="shared" si="57"/>
        <v/>
      </c>
      <c r="I210" s="346" t="str">
        <f t="shared" si="58"/>
        <v/>
      </c>
      <c r="K210" s="346" t="str">
        <f t="shared" si="59"/>
        <v/>
      </c>
      <c r="M210" s="346" t="str">
        <f t="shared" si="60"/>
        <v/>
      </c>
      <c r="O210" s="346" t="str">
        <f t="shared" si="61"/>
        <v/>
      </c>
      <c r="Q210" s="346" t="str">
        <f t="shared" si="62"/>
        <v/>
      </c>
      <c r="S210" s="346" t="str">
        <f t="shared" si="63"/>
        <v/>
      </c>
      <c r="U210" s="346" t="str">
        <f t="shared" si="64"/>
        <v/>
      </c>
      <c r="W210" s="346" t="str">
        <f t="shared" si="65"/>
        <v/>
      </c>
      <c r="Y210" s="346" t="str">
        <f t="shared" si="66"/>
        <v/>
      </c>
      <c r="AA210" s="346" t="str">
        <f t="shared" si="67"/>
        <v/>
      </c>
      <c r="AC210" s="346" t="str">
        <f t="shared" si="68"/>
        <v/>
      </c>
      <c r="AE210" s="346" t="str">
        <f t="shared" si="69"/>
        <v/>
      </c>
      <c r="AG210" s="346" t="str">
        <f t="shared" si="70"/>
        <v/>
      </c>
      <c r="AI210" s="346" t="str">
        <f t="shared" si="71"/>
        <v/>
      </c>
      <c r="AK210" s="346" t="str">
        <f t="shared" si="72"/>
        <v/>
      </c>
      <c r="AM210" s="346" t="str">
        <f t="shared" si="73"/>
        <v/>
      </c>
      <c r="AO210" s="346" t="str">
        <f t="shared" si="74"/>
        <v/>
      </c>
      <c r="AQ210" s="346" t="str">
        <f t="shared" si="75"/>
        <v/>
      </c>
      <c r="AT210" s="329" t="s">
        <v>299</v>
      </c>
    </row>
    <row r="211" spans="5:46" customFormat="1" x14ac:dyDescent="0.3">
      <c r="E211" s="346" t="str">
        <f t="shared" si="57"/>
        <v/>
      </c>
      <c r="G211" s="346" t="str">
        <f t="shared" si="57"/>
        <v/>
      </c>
      <c r="I211" s="346" t="str">
        <f t="shared" si="58"/>
        <v/>
      </c>
      <c r="K211" s="346" t="str">
        <f t="shared" si="59"/>
        <v/>
      </c>
      <c r="M211" s="346" t="str">
        <f t="shared" si="60"/>
        <v/>
      </c>
      <c r="O211" s="346" t="str">
        <f t="shared" si="61"/>
        <v/>
      </c>
      <c r="Q211" s="346" t="str">
        <f t="shared" si="62"/>
        <v/>
      </c>
      <c r="S211" s="346" t="str">
        <f t="shared" si="63"/>
        <v/>
      </c>
      <c r="U211" s="346" t="str">
        <f t="shared" si="64"/>
        <v/>
      </c>
      <c r="W211" s="346" t="str">
        <f t="shared" si="65"/>
        <v/>
      </c>
      <c r="Y211" s="346" t="str">
        <f t="shared" si="66"/>
        <v/>
      </c>
      <c r="AA211" s="346" t="str">
        <f t="shared" si="67"/>
        <v/>
      </c>
      <c r="AC211" s="346" t="str">
        <f t="shared" si="68"/>
        <v/>
      </c>
      <c r="AE211" s="346" t="str">
        <f t="shared" si="69"/>
        <v/>
      </c>
      <c r="AG211" s="346" t="str">
        <f t="shared" si="70"/>
        <v/>
      </c>
      <c r="AI211" s="346" t="str">
        <f t="shared" si="71"/>
        <v/>
      </c>
      <c r="AK211" s="346" t="str">
        <f t="shared" si="72"/>
        <v/>
      </c>
      <c r="AM211" s="346" t="str">
        <f t="shared" si="73"/>
        <v/>
      </c>
      <c r="AO211" s="346" t="str">
        <f t="shared" si="74"/>
        <v/>
      </c>
      <c r="AQ211" s="346" t="str">
        <f t="shared" si="75"/>
        <v/>
      </c>
      <c r="AT211" s="329" t="s">
        <v>299</v>
      </c>
    </row>
    <row r="212" spans="5:46" customFormat="1" x14ac:dyDescent="0.3">
      <c r="E212" s="346" t="str">
        <f t="shared" si="57"/>
        <v/>
      </c>
      <c r="G212" s="346" t="str">
        <f t="shared" si="57"/>
        <v/>
      </c>
      <c r="I212" s="346" t="str">
        <f t="shared" si="58"/>
        <v/>
      </c>
      <c r="K212" s="346" t="str">
        <f t="shared" si="59"/>
        <v/>
      </c>
      <c r="M212" s="346" t="str">
        <f t="shared" si="60"/>
        <v/>
      </c>
      <c r="O212" s="346" t="str">
        <f t="shared" si="61"/>
        <v/>
      </c>
      <c r="Q212" s="346" t="str">
        <f t="shared" si="62"/>
        <v/>
      </c>
      <c r="S212" s="346" t="str">
        <f t="shared" si="63"/>
        <v/>
      </c>
      <c r="U212" s="346" t="str">
        <f t="shared" si="64"/>
        <v/>
      </c>
      <c r="W212" s="346" t="str">
        <f t="shared" si="65"/>
        <v/>
      </c>
      <c r="Y212" s="346" t="str">
        <f t="shared" si="66"/>
        <v/>
      </c>
      <c r="AA212" s="346" t="str">
        <f t="shared" si="67"/>
        <v/>
      </c>
      <c r="AC212" s="346" t="str">
        <f t="shared" si="68"/>
        <v/>
      </c>
      <c r="AE212" s="346" t="str">
        <f t="shared" si="69"/>
        <v/>
      </c>
      <c r="AG212" s="346" t="str">
        <f t="shared" si="70"/>
        <v/>
      </c>
      <c r="AI212" s="346" t="str">
        <f t="shared" si="71"/>
        <v/>
      </c>
      <c r="AK212" s="346" t="str">
        <f t="shared" si="72"/>
        <v/>
      </c>
      <c r="AM212" s="346" t="str">
        <f t="shared" si="73"/>
        <v/>
      </c>
      <c r="AO212" s="346" t="str">
        <f t="shared" si="74"/>
        <v/>
      </c>
      <c r="AQ212" s="346" t="str">
        <f t="shared" si="75"/>
        <v/>
      </c>
      <c r="AT212" s="329" t="s">
        <v>299</v>
      </c>
    </row>
    <row r="213" spans="5:46" customFormat="1" x14ac:dyDescent="0.3">
      <c r="E213" s="346" t="str">
        <f t="shared" si="57"/>
        <v/>
      </c>
      <c r="G213" s="346" t="str">
        <f t="shared" si="57"/>
        <v/>
      </c>
      <c r="I213" s="346" t="str">
        <f t="shared" si="58"/>
        <v/>
      </c>
      <c r="K213" s="346" t="str">
        <f t="shared" si="59"/>
        <v/>
      </c>
      <c r="M213" s="346" t="str">
        <f t="shared" si="60"/>
        <v/>
      </c>
      <c r="O213" s="346" t="str">
        <f t="shared" si="61"/>
        <v/>
      </c>
      <c r="Q213" s="346" t="str">
        <f t="shared" si="62"/>
        <v/>
      </c>
      <c r="S213" s="346" t="str">
        <f t="shared" si="63"/>
        <v/>
      </c>
      <c r="U213" s="346" t="str">
        <f t="shared" si="64"/>
        <v/>
      </c>
      <c r="W213" s="346" t="str">
        <f t="shared" si="65"/>
        <v/>
      </c>
      <c r="Y213" s="346" t="str">
        <f t="shared" si="66"/>
        <v/>
      </c>
      <c r="AA213" s="346" t="str">
        <f t="shared" si="67"/>
        <v/>
      </c>
      <c r="AC213" s="346" t="str">
        <f t="shared" si="68"/>
        <v/>
      </c>
      <c r="AE213" s="346" t="str">
        <f t="shared" si="69"/>
        <v/>
      </c>
      <c r="AG213" s="346" t="str">
        <f t="shared" si="70"/>
        <v/>
      </c>
      <c r="AI213" s="346" t="str">
        <f t="shared" si="71"/>
        <v/>
      </c>
      <c r="AK213" s="346" t="str">
        <f t="shared" si="72"/>
        <v/>
      </c>
      <c r="AM213" s="346" t="str">
        <f t="shared" si="73"/>
        <v/>
      </c>
      <c r="AO213" s="346" t="str">
        <f t="shared" si="74"/>
        <v/>
      </c>
      <c r="AQ213" s="346" t="str">
        <f t="shared" si="75"/>
        <v/>
      </c>
      <c r="AT213" s="329" t="s">
        <v>299</v>
      </c>
    </row>
    <row r="214" spans="5:46" customFormat="1" x14ac:dyDescent="0.3">
      <c r="E214" s="346" t="str">
        <f t="shared" si="57"/>
        <v/>
      </c>
      <c r="G214" s="346" t="str">
        <f t="shared" si="57"/>
        <v/>
      </c>
      <c r="I214" s="346" t="str">
        <f t="shared" si="58"/>
        <v/>
      </c>
      <c r="K214" s="346" t="str">
        <f t="shared" si="59"/>
        <v/>
      </c>
      <c r="M214" s="346" t="str">
        <f t="shared" si="60"/>
        <v/>
      </c>
      <c r="O214" s="346" t="str">
        <f t="shared" si="61"/>
        <v/>
      </c>
      <c r="Q214" s="346" t="str">
        <f t="shared" si="62"/>
        <v/>
      </c>
      <c r="S214" s="346" t="str">
        <f t="shared" si="63"/>
        <v/>
      </c>
      <c r="U214" s="346" t="str">
        <f t="shared" si="64"/>
        <v/>
      </c>
      <c r="W214" s="346" t="str">
        <f t="shared" si="65"/>
        <v/>
      </c>
      <c r="Y214" s="346" t="str">
        <f t="shared" si="66"/>
        <v/>
      </c>
      <c r="AA214" s="346" t="str">
        <f t="shared" si="67"/>
        <v/>
      </c>
      <c r="AC214" s="346" t="str">
        <f t="shared" si="68"/>
        <v/>
      </c>
      <c r="AE214" s="346" t="str">
        <f t="shared" si="69"/>
        <v/>
      </c>
      <c r="AG214" s="346" t="str">
        <f t="shared" si="70"/>
        <v/>
      </c>
      <c r="AI214" s="346" t="str">
        <f t="shared" si="71"/>
        <v/>
      </c>
      <c r="AK214" s="346" t="str">
        <f t="shared" si="72"/>
        <v/>
      </c>
      <c r="AM214" s="346" t="str">
        <f t="shared" si="73"/>
        <v/>
      </c>
      <c r="AO214" s="346" t="str">
        <f t="shared" si="74"/>
        <v/>
      </c>
      <c r="AQ214" s="346" t="str">
        <f t="shared" si="75"/>
        <v/>
      </c>
      <c r="AT214" s="329" t="s">
        <v>299</v>
      </c>
    </row>
    <row r="215" spans="5:46" customFormat="1" x14ac:dyDescent="0.3">
      <c r="E215" s="346" t="str">
        <f t="shared" si="57"/>
        <v/>
      </c>
      <c r="G215" s="346" t="str">
        <f t="shared" si="57"/>
        <v/>
      </c>
      <c r="I215" s="346" t="str">
        <f t="shared" si="58"/>
        <v/>
      </c>
      <c r="K215" s="346" t="str">
        <f t="shared" si="59"/>
        <v/>
      </c>
      <c r="M215" s="346" t="str">
        <f t="shared" si="60"/>
        <v/>
      </c>
      <c r="O215" s="346" t="str">
        <f t="shared" si="61"/>
        <v/>
      </c>
      <c r="Q215" s="346" t="str">
        <f t="shared" si="62"/>
        <v/>
      </c>
      <c r="S215" s="346" t="str">
        <f t="shared" si="63"/>
        <v/>
      </c>
      <c r="U215" s="346" t="str">
        <f t="shared" si="64"/>
        <v/>
      </c>
      <c r="W215" s="346" t="str">
        <f t="shared" si="65"/>
        <v/>
      </c>
      <c r="Y215" s="346" t="str">
        <f t="shared" si="66"/>
        <v/>
      </c>
      <c r="AA215" s="346" t="str">
        <f t="shared" si="67"/>
        <v/>
      </c>
      <c r="AC215" s="346" t="str">
        <f t="shared" si="68"/>
        <v/>
      </c>
      <c r="AE215" s="346" t="str">
        <f t="shared" si="69"/>
        <v/>
      </c>
      <c r="AG215" s="346" t="str">
        <f t="shared" si="70"/>
        <v/>
      </c>
      <c r="AI215" s="346" t="str">
        <f t="shared" si="71"/>
        <v/>
      </c>
      <c r="AK215" s="346" t="str">
        <f t="shared" si="72"/>
        <v/>
      </c>
      <c r="AM215" s="346" t="str">
        <f t="shared" si="73"/>
        <v/>
      </c>
      <c r="AO215" s="346" t="str">
        <f t="shared" si="74"/>
        <v/>
      </c>
      <c r="AQ215" s="346" t="str">
        <f t="shared" si="75"/>
        <v/>
      </c>
      <c r="AT215" s="329" t="s">
        <v>299</v>
      </c>
    </row>
    <row r="216" spans="5:46" customFormat="1" x14ac:dyDescent="0.3">
      <c r="E216" s="346" t="str">
        <f t="shared" si="57"/>
        <v/>
      </c>
      <c r="G216" s="346" t="str">
        <f t="shared" si="57"/>
        <v/>
      </c>
      <c r="I216" s="346" t="str">
        <f t="shared" si="58"/>
        <v/>
      </c>
      <c r="K216" s="346" t="str">
        <f t="shared" si="59"/>
        <v/>
      </c>
      <c r="M216" s="346" t="str">
        <f t="shared" si="60"/>
        <v/>
      </c>
      <c r="O216" s="346" t="str">
        <f t="shared" si="61"/>
        <v/>
      </c>
      <c r="Q216" s="346" t="str">
        <f t="shared" si="62"/>
        <v/>
      </c>
      <c r="S216" s="346" t="str">
        <f t="shared" si="63"/>
        <v/>
      </c>
      <c r="U216" s="346" t="str">
        <f t="shared" si="64"/>
        <v/>
      </c>
      <c r="W216" s="346" t="str">
        <f t="shared" si="65"/>
        <v/>
      </c>
      <c r="Y216" s="346" t="str">
        <f t="shared" si="66"/>
        <v/>
      </c>
      <c r="AA216" s="346" t="str">
        <f t="shared" si="67"/>
        <v/>
      </c>
      <c r="AC216" s="346" t="str">
        <f t="shared" si="68"/>
        <v/>
      </c>
      <c r="AE216" s="346" t="str">
        <f t="shared" si="69"/>
        <v/>
      </c>
      <c r="AG216" s="346" t="str">
        <f t="shared" si="70"/>
        <v/>
      </c>
      <c r="AI216" s="346" t="str">
        <f t="shared" si="71"/>
        <v/>
      </c>
      <c r="AK216" s="346" t="str">
        <f t="shared" si="72"/>
        <v/>
      </c>
      <c r="AM216" s="346" t="str">
        <f t="shared" si="73"/>
        <v/>
      </c>
      <c r="AO216" s="346" t="str">
        <f t="shared" si="74"/>
        <v/>
      </c>
      <c r="AQ216" s="346" t="str">
        <f t="shared" si="75"/>
        <v/>
      </c>
      <c r="AT216" s="329" t="s">
        <v>299</v>
      </c>
    </row>
    <row r="217" spans="5:46" customFormat="1" x14ac:dyDescent="0.3">
      <c r="E217" s="346" t="str">
        <f t="shared" si="57"/>
        <v/>
      </c>
      <c r="G217" s="346" t="str">
        <f t="shared" si="57"/>
        <v/>
      </c>
      <c r="I217" s="346" t="str">
        <f t="shared" si="58"/>
        <v/>
      </c>
      <c r="K217" s="346" t="str">
        <f t="shared" si="59"/>
        <v/>
      </c>
      <c r="M217" s="346" t="str">
        <f t="shared" si="60"/>
        <v/>
      </c>
      <c r="O217" s="346" t="str">
        <f t="shared" si="61"/>
        <v/>
      </c>
      <c r="Q217" s="346" t="str">
        <f t="shared" si="62"/>
        <v/>
      </c>
      <c r="S217" s="346" t="str">
        <f t="shared" si="63"/>
        <v/>
      </c>
      <c r="U217" s="346" t="str">
        <f t="shared" si="64"/>
        <v/>
      </c>
      <c r="W217" s="346" t="str">
        <f t="shared" si="65"/>
        <v/>
      </c>
      <c r="Y217" s="346" t="str">
        <f t="shared" si="66"/>
        <v/>
      </c>
      <c r="AA217" s="346" t="str">
        <f t="shared" si="67"/>
        <v/>
      </c>
      <c r="AC217" s="346" t="str">
        <f t="shared" si="68"/>
        <v/>
      </c>
      <c r="AE217" s="346" t="str">
        <f t="shared" si="69"/>
        <v/>
      </c>
      <c r="AG217" s="346" t="str">
        <f t="shared" si="70"/>
        <v/>
      </c>
      <c r="AI217" s="346" t="str">
        <f t="shared" si="71"/>
        <v/>
      </c>
      <c r="AK217" s="346" t="str">
        <f t="shared" si="72"/>
        <v/>
      </c>
      <c r="AM217" s="346" t="str">
        <f t="shared" si="73"/>
        <v/>
      </c>
      <c r="AO217" s="346" t="str">
        <f t="shared" si="74"/>
        <v/>
      </c>
      <c r="AQ217" s="346" t="str">
        <f t="shared" si="75"/>
        <v/>
      </c>
      <c r="AT217" s="329" t="s">
        <v>299</v>
      </c>
    </row>
    <row r="218" spans="5:46" customFormat="1" x14ac:dyDescent="0.3">
      <c r="E218" s="346" t="str">
        <f t="shared" si="57"/>
        <v/>
      </c>
      <c r="G218" s="346" t="str">
        <f t="shared" si="57"/>
        <v/>
      </c>
      <c r="I218" s="346" t="str">
        <f t="shared" si="58"/>
        <v/>
      </c>
      <c r="K218" s="346" t="str">
        <f t="shared" si="59"/>
        <v/>
      </c>
      <c r="M218" s="346" t="str">
        <f t="shared" si="60"/>
        <v/>
      </c>
      <c r="O218" s="346" t="str">
        <f t="shared" si="61"/>
        <v/>
      </c>
      <c r="Q218" s="346" t="str">
        <f t="shared" si="62"/>
        <v/>
      </c>
      <c r="S218" s="346" t="str">
        <f t="shared" si="63"/>
        <v/>
      </c>
      <c r="U218" s="346" t="str">
        <f t="shared" si="64"/>
        <v/>
      </c>
      <c r="W218" s="346" t="str">
        <f t="shared" si="65"/>
        <v/>
      </c>
      <c r="Y218" s="346" t="str">
        <f t="shared" si="66"/>
        <v/>
      </c>
      <c r="AA218" s="346" t="str">
        <f t="shared" si="67"/>
        <v/>
      </c>
      <c r="AC218" s="346" t="str">
        <f t="shared" si="68"/>
        <v/>
      </c>
      <c r="AE218" s="346" t="str">
        <f t="shared" si="69"/>
        <v/>
      </c>
      <c r="AG218" s="346" t="str">
        <f t="shared" si="70"/>
        <v/>
      </c>
      <c r="AI218" s="346" t="str">
        <f t="shared" si="71"/>
        <v/>
      </c>
      <c r="AK218" s="346" t="str">
        <f t="shared" si="72"/>
        <v/>
      </c>
      <c r="AM218" s="346" t="str">
        <f t="shared" si="73"/>
        <v/>
      </c>
      <c r="AO218" s="346" t="str">
        <f t="shared" si="74"/>
        <v/>
      </c>
      <c r="AQ218" s="346" t="str">
        <f t="shared" si="75"/>
        <v/>
      </c>
      <c r="AT218" s="329" t="s">
        <v>299</v>
      </c>
    </row>
    <row r="219" spans="5:46" customFormat="1" x14ac:dyDescent="0.3">
      <c r="E219" s="346" t="str">
        <f t="shared" si="57"/>
        <v/>
      </c>
      <c r="G219" s="346" t="str">
        <f t="shared" si="57"/>
        <v/>
      </c>
      <c r="I219" s="346" t="str">
        <f t="shared" si="58"/>
        <v/>
      </c>
      <c r="K219" s="346" t="str">
        <f t="shared" si="59"/>
        <v/>
      </c>
      <c r="M219" s="346" t="str">
        <f t="shared" si="60"/>
        <v/>
      </c>
      <c r="O219" s="346" t="str">
        <f t="shared" si="61"/>
        <v/>
      </c>
      <c r="Q219" s="346" t="str">
        <f t="shared" si="62"/>
        <v/>
      </c>
      <c r="S219" s="346" t="str">
        <f t="shared" si="63"/>
        <v/>
      </c>
      <c r="U219" s="346" t="str">
        <f t="shared" si="64"/>
        <v/>
      </c>
      <c r="W219" s="346" t="str">
        <f t="shared" si="65"/>
        <v/>
      </c>
      <c r="Y219" s="346" t="str">
        <f t="shared" si="66"/>
        <v/>
      </c>
      <c r="AA219" s="346" t="str">
        <f t="shared" si="67"/>
        <v/>
      </c>
      <c r="AC219" s="346" t="str">
        <f t="shared" si="68"/>
        <v/>
      </c>
      <c r="AE219" s="346" t="str">
        <f t="shared" si="69"/>
        <v/>
      </c>
      <c r="AG219" s="346" t="str">
        <f t="shared" si="70"/>
        <v/>
      </c>
      <c r="AI219" s="346" t="str">
        <f t="shared" si="71"/>
        <v/>
      </c>
      <c r="AK219" s="346" t="str">
        <f t="shared" si="72"/>
        <v/>
      </c>
      <c r="AM219" s="346" t="str">
        <f t="shared" si="73"/>
        <v/>
      </c>
      <c r="AO219" s="346" t="str">
        <f t="shared" si="74"/>
        <v/>
      </c>
      <c r="AQ219" s="346" t="str">
        <f t="shared" si="75"/>
        <v/>
      </c>
      <c r="AT219" s="329" t="s">
        <v>299</v>
      </c>
    </row>
    <row r="220" spans="5:46" customFormat="1" x14ac:dyDescent="0.3">
      <c r="E220" s="346" t="str">
        <f t="shared" si="57"/>
        <v/>
      </c>
      <c r="G220" s="346" t="str">
        <f t="shared" si="57"/>
        <v/>
      </c>
      <c r="I220" s="346" t="str">
        <f t="shared" si="58"/>
        <v/>
      </c>
      <c r="K220" s="346" t="str">
        <f t="shared" si="59"/>
        <v/>
      </c>
      <c r="M220" s="346" t="str">
        <f t="shared" si="60"/>
        <v/>
      </c>
      <c r="O220" s="346" t="str">
        <f t="shared" si="61"/>
        <v/>
      </c>
      <c r="Q220" s="346" t="str">
        <f t="shared" si="62"/>
        <v/>
      </c>
      <c r="S220" s="346" t="str">
        <f t="shared" si="63"/>
        <v/>
      </c>
      <c r="U220" s="346" t="str">
        <f t="shared" si="64"/>
        <v/>
      </c>
      <c r="W220" s="346" t="str">
        <f t="shared" si="65"/>
        <v/>
      </c>
      <c r="Y220" s="346" t="str">
        <f t="shared" si="66"/>
        <v/>
      </c>
      <c r="AA220" s="346" t="str">
        <f t="shared" si="67"/>
        <v/>
      </c>
      <c r="AC220" s="346" t="str">
        <f t="shared" si="68"/>
        <v/>
      </c>
      <c r="AE220" s="346" t="str">
        <f t="shared" si="69"/>
        <v/>
      </c>
      <c r="AG220" s="346" t="str">
        <f t="shared" si="70"/>
        <v/>
      </c>
      <c r="AI220" s="346" t="str">
        <f t="shared" si="71"/>
        <v/>
      </c>
      <c r="AK220" s="346" t="str">
        <f t="shared" si="72"/>
        <v/>
      </c>
      <c r="AM220" s="346" t="str">
        <f t="shared" si="73"/>
        <v/>
      </c>
      <c r="AO220" s="346" t="str">
        <f t="shared" si="74"/>
        <v/>
      </c>
      <c r="AQ220" s="346" t="str">
        <f t="shared" si="75"/>
        <v/>
      </c>
      <c r="AT220" s="329" t="s">
        <v>299</v>
      </c>
    </row>
    <row r="221" spans="5:46" customFormat="1" x14ac:dyDescent="0.3">
      <c r="E221" s="346" t="str">
        <f t="shared" si="57"/>
        <v/>
      </c>
      <c r="G221" s="346" t="str">
        <f t="shared" si="57"/>
        <v/>
      </c>
      <c r="I221" s="346" t="str">
        <f t="shared" si="58"/>
        <v/>
      </c>
      <c r="K221" s="346" t="str">
        <f t="shared" si="59"/>
        <v/>
      </c>
      <c r="M221" s="346" t="str">
        <f t="shared" si="60"/>
        <v/>
      </c>
      <c r="O221" s="346" t="str">
        <f t="shared" si="61"/>
        <v/>
      </c>
      <c r="Q221" s="346" t="str">
        <f t="shared" si="62"/>
        <v/>
      </c>
      <c r="S221" s="346" t="str">
        <f t="shared" si="63"/>
        <v/>
      </c>
      <c r="U221" s="346" t="str">
        <f t="shared" si="64"/>
        <v/>
      </c>
      <c r="W221" s="346" t="str">
        <f t="shared" si="65"/>
        <v/>
      </c>
      <c r="Y221" s="346" t="str">
        <f t="shared" si="66"/>
        <v/>
      </c>
      <c r="AA221" s="346" t="str">
        <f t="shared" si="67"/>
        <v/>
      </c>
      <c r="AC221" s="346" t="str">
        <f t="shared" si="68"/>
        <v/>
      </c>
      <c r="AE221" s="346" t="str">
        <f t="shared" si="69"/>
        <v/>
      </c>
      <c r="AG221" s="346" t="str">
        <f t="shared" si="70"/>
        <v/>
      </c>
      <c r="AI221" s="346" t="str">
        <f t="shared" si="71"/>
        <v/>
      </c>
      <c r="AK221" s="346" t="str">
        <f t="shared" si="72"/>
        <v/>
      </c>
      <c r="AM221" s="346" t="str">
        <f t="shared" si="73"/>
        <v/>
      </c>
      <c r="AO221" s="346" t="str">
        <f t="shared" si="74"/>
        <v/>
      </c>
      <c r="AQ221" s="346" t="str">
        <f t="shared" si="75"/>
        <v/>
      </c>
      <c r="AT221" s="329" t="s">
        <v>299</v>
      </c>
    </row>
    <row r="222" spans="5:46" customFormat="1" x14ac:dyDescent="0.3">
      <c r="E222" s="346" t="str">
        <f t="shared" si="57"/>
        <v/>
      </c>
      <c r="G222" s="346" t="str">
        <f t="shared" si="57"/>
        <v/>
      </c>
      <c r="I222" s="346" t="str">
        <f t="shared" si="58"/>
        <v/>
      </c>
      <c r="K222" s="346" t="str">
        <f t="shared" si="59"/>
        <v/>
      </c>
      <c r="M222" s="346" t="str">
        <f t="shared" si="60"/>
        <v/>
      </c>
      <c r="O222" s="346" t="str">
        <f t="shared" si="61"/>
        <v/>
      </c>
      <c r="Q222" s="346" t="str">
        <f t="shared" si="62"/>
        <v/>
      </c>
      <c r="S222" s="346" t="str">
        <f t="shared" si="63"/>
        <v/>
      </c>
      <c r="U222" s="346" t="str">
        <f t="shared" si="64"/>
        <v/>
      </c>
      <c r="W222" s="346" t="str">
        <f t="shared" si="65"/>
        <v/>
      </c>
      <c r="Y222" s="346" t="str">
        <f t="shared" si="66"/>
        <v/>
      </c>
      <c r="AA222" s="346" t="str">
        <f t="shared" si="67"/>
        <v/>
      </c>
      <c r="AC222" s="346" t="str">
        <f t="shared" si="68"/>
        <v/>
      </c>
      <c r="AE222" s="346" t="str">
        <f t="shared" si="69"/>
        <v/>
      </c>
      <c r="AG222" s="346" t="str">
        <f t="shared" si="70"/>
        <v/>
      </c>
      <c r="AI222" s="346" t="str">
        <f t="shared" si="71"/>
        <v/>
      </c>
      <c r="AK222" s="346" t="str">
        <f t="shared" si="72"/>
        <v/>
      </c>
      <c r="AM222" s="346" t="str">
        <f t="shared" si="73"/>
        <v/>
      </c>
      <c r="AO222" s="346" t="str">
        <f t="shared" si="74"/>
        <v/>
      </c>
      <c r="AQ222" s="346" t="str">
        <f t="shared" si="75"/>
        <v/>
      </c>
      <c r="AT222" s="329" t="s">
        <v>299</v>
      </c>
    </row>
    <row r="223" spans="5:46" customFormat="1" x14ac:dyDescent="0.3">
      <c r="E223" s="346" t="str">
        <f t="shared" si="57"/>
        <v/>
      </c>
      <c r="G223" s="346" t="str">
        <f t="shared" si="57"/>
        <v/>
      </c>
      <c r="I223" s="346" t="str">
        <f t="shared" si="58"/>
        <v/>
      </c>
      <c r="K223" s="346" t="str">
        <f t="shared" si="59"/>
        <v/>
      </c>
      <c r="M223" s="346" t="str">
        <f t="shared" si="60"/>
        <v/>
      </c>
      <c r="O223" s="346" t="str">
        <f t="shared" si="61"/>
        <v/>
      </c>
      <c r="Q223" s="346" t="str">
        <f t="shared" si="62"/>
        <v/>
      </c>
      <c r="S223" s="346" t="str">
        <f t="shared" si="63"/>
        <v/>
      </c>
      <c r="U223" s="346" t="str">
        <f t="shared" si="64"/>
        <v/>
      </c>
      <c r="W223" s="346" t="str">
        <f t="shared" si="65"/>
        <v/>
      </c>
      <c r="Y223" s="346" t="str">
        <f t="shared" si="66"/>
        <v/>
      </c>
      <c r="AA223" s="346" t="str">
        <f t="shared" si="67"/>
        <v/>
      </c>
      <c r="AC223" s="346" t="str">
        <f t="shared" si="68"/>
        <v/>
      </c>
      <c r="AE223" s="346" t="str">
        <f t="shared" si="69"/>
        <v/>
      </c>
      <c r="AG223" s="346" t="str">
        <f t="shared" si="70"/>
        <v/>
      </c>
      <c r="AI223" s="346" t="str">
        <f t="shared" si="71"/>
        <v/>
      </c>
      <c r="AK223" s="346" t="str">
        <f t="shared" si="72"/>
        <v/>
      </c>
      <c r="AM223" s="346" t="str">
        <f t="shared" si="73"/>
        <v/>
      </c>
      <c r="AO223" s="346" t="str">
        <f t="shared" si="74"/>
        <v/>
      </c>
      <c r="AQ223" s="346" t="str">
        <f t="shared" si="75"/>
        <v/>
      </c>
      <c r="AT223" s="329" t="s">
        <v>299</v>
      </c>
    </row>
    <row r="224" spans="5:46" customFormat="1" x14ac:dyDescent="0.3">
      <c r="E224" s="346" t="str">
        <f t="shared" si="57"/>
        <v/>
      </c>
      <c r="G224" s="346" t="str">
        <f t="shared" si="57"/>
        <v/>
      </c>
      <c r="I224" s="346" t="str">
        <f t="shared" si="58"/>
        <v/>
      </c>
      <c r="K224" s="346" t="str">
        <f t="shared" si="59"/>
        <v/>
      </c>
      <c r="M224" s="346" t="str">
        <f t="shared" si="60"/>
        <v/>
      </c>
      <c r="O224" s="346" t="str">
        <f t="shared" si="61"/>
        <v/>
      </c>
      <c r="Q224" s="346" t="str">
        <f t="shared" si="62"/>
        <v/>
      </c>
      <c r="S224" s="346" t="str">
        <f t="shared" si="63"/>
        <v/>
      </c>
      <c r="U224" s="346" t="str">
        <f t="shared" si="64"/>
        <v/>
      </c>
      <c r="W224" s="346" t="str">
        <f t="shared" si="65"/>
        <v/>
      </c>
      <c r="Y224" s="346" t="str">
        <f t="shared" si="66"/>
        <v/>
      </c>
      <c r="AA224" s="346" t="str">
        <f t="shared" si="67"/>
        <v/>
      </c>
      <c r="AC224" s="346" t="str">
        <f t="shared" si="68"/>
        <v/>
      </c>
      <c r="AE224" s="346" t="str">
        <f t="shared" si="69"/>
        <v/>
      </c>
      <c r="AG224" s="346" t="str">
        <f t="shared" si="70"/>
        <v/>
      </c>
      <c r="AI224" s="346" t="str">
        <f t="shared" si="71"/>
        <v/>
      </c>
      <c r="AK224" s="346" t="str">
        <f t="shared" si="72"/>
        <v/>
      </c>
      <c r="AM224" s="346" t="str">
        <f t="shared" si="73"/>
        <v/>
      </c>
      <c r="AO224" s="346" t="str">
        <f t="shared" si="74"/>
        <v/>
      </c>
      <c r="AQ224" s="346" t="str">
        <f t="shared" si="75"/>
        <v/>
      </c>
      <c r="AT224" s="329" t="s">
        <v>299</v>
      </c>
    </row>
    <row r="225" spans="5:46" customFormat="1" x14ac:dyDescent="0.3">
      <c r="E225" s="346" t="str">
        <f t="shared" si="57"/>
        <v/>
      </c>
      <c r="G225" s="346" t="str">
        <f t="shared" si="57"/>
        <v/>
      </c>
      <c r="I225" s="346" t="str">
        <f t="shared" si="58"/>
        <v/>
      </c>
      <c r="K225" s="346" t="str">
        <f t="shared" si="59"/>
        <v/>
      </c>
      <c r="M225" s="346" t="str">
        <f t="shared" si="60"/>
        <v/>
      </c>
      <c r="O225" s="346" t="str">
        <f t="shared" si="61"/>
        <v/>
      </c>
      <c r="Q225" s="346" t="str">
        <f t="shared" si="62"/>
        <v/>
      </c>
      <c r="S225" s="346" t="str">
        <f t="shared" si="63"/>
        <v/>
      </c>
      <c r="U225" s="346" t="str">
        <f t="shared" si="64"/>
        <v/>
      </c>
      <c r="W225" s="346" t="str">
        <f t="shared" si="65"/>
        <v/>
      </c>
      <c r="Y225" s="346" t="str">
        <f t="shared" si="66"/>
        <v/>
      </c>
      <c r="AA225" s="346" t="str">
        <f t="shared" si="67"/>
        <v/>
      </c>
      <c r="AC225" s="346" t="str">
        <f t="shared" si="68"/>
        <v/>
      </c>
      <c r="AE225" s="346" t="str">
        <f t="shared" si="69"/>
        <v/>
      </c>
      <c r="AG225" s="346" t="str">
        <f t="shared" si="70"/>
        <v/>
      </c>
      <c r="AI225" s="346" t="str">
        <f t="shared" si="71"/>
        <v/>
      </c>
      <c r="AK225" s="346" t="str">
        <f t="shared" si="72"/>
        <v/>
      </c>
      <c r="AM225" s="346" t="str">
        <f t="shared" si="73"/>
        <v/>
      </c>
      <c r="AO225" s="346" t="str">
        <f t="shared" si="74"/>
        <v/>
      </c>
      <c r="AQ225" s="346" t="str">
        <f t="shared" si="75"/>
        <v/>
      </c>
      <c r="AT225" s="329" t="s">
        <v>299</v>
      </c>
    </row>
    <row r="226" spans="5:46" customFormat="1" x14ac:dyDescent="0.3">
      <c r="E226" s="346" t="str">
        <f t="shared" si="57"/>
        <v/>
      </c>
      <c r="G226" s="346" t="str">
        <f t="shared" si="57"/>
        <v/>
      </c>
      <c r="I226" s="346" t="str">
        <f t="shared" si="58"/>
        <v/>
      </c>
      <c r="K226" s="346" t="str">
        <f t="shared" si="59"/>
        <v/>
      </c>
      <c r="M226" s="346" t="str">
        <f t="shared" si="60"/>
        <v/>
      </c>
      <c r="O226" s="346" t="str">
        <f t="shared" si="61"/>
        <v/>
      </c>
      <c r="Q226" s="346" t="str">
        <f t="shared" si="62"/>
        <v/>
      </c>
      <c r="S226" s="346" t="str">
        <f t="shared" si="63"/>
        <v/>
      </c>
      <c r="U226" s="346" t="str">
        <f t="shared" si="64"/>
        <v/>
      </c>
      <c r="W226" s="346" t="str">
        <f t="shared" si="65"/>
        <v/>
      </c>
      <c r="Y226" s="346" t="str">
        <f t="shared" si="66"/>
        <v/>
      </c>
      <c r="AA226" s="346" t="str">
        <f t="shared" si="67"/>
        <v/>
      </c>
      <c r="AC226" s="346" t="str">
        <f t="shared" si="68"/>
        <v/>
      </c>
      <c r="AE226" s="346" t="str">
        <f t="shared" si="69"/>
        <v/>
      </c>
      <c r="AG226" s="346" t="str">
        <f t="shared" si="70"/>
        <v/>
      </c>
      <c r="AI226" s="346" t="str">
        <f t="shared" si="71"/>
        <v/>
      </c>
      <c r="AK226" s="346" t="str">
        <f t="shared" si="72"/>
        <v/>
      </c>
      <c r="AM226" s="346" t="str">
        <f t="shared" si="73"/>
        <v/>
      </c>
      <c r="AO226" s="346" t="str">
        <f t="shared" si="74"/>
        <v/>
      </c>
      <c r="AQ226" s="346" t="str">
        <f t="shared" si="75"/>
        <v/>
      </c>
      <c r="AT226" s="329" t="s">
        <v>299</v>
      </c>
    </row>
    <row r="227" spans="5:46" customFormat="1" x14ac:dyDescent="0.3">
      <c r="E227" s="346" t="str">
        <f t="shared" si="57"/>
        <v/>
      </c>
      <c r="G227" s="346" t="str">
        <f t="shared" si="57"/>
        <v/>
      </c>
      <c r="I227" s="346" t="str">
        <f t="shared" si="58"/>
        <v/>
      </c>
      <c r="K227" s="346" t="str">
        <f t="shared" si="59"/>
        <v/>
      </c>
      <c r="M227" s="346" t="str">
        <f t="shared" si="60"/>
        <v/>
      </c>
      <c r="O227" s="346" t="str">
        <f t="shared" si="61"/>
        <v/>
      </c>
      <c r="Q227" s="346" t="str">
        <f t="shared" si="62"/>
        <v/>
      </c>
      <c r="S227" s="346" t="str">
        <f t="shared" si="63"/>
        <v/>
      </c>
      <c r="U227" s="346" t="str">
        <f t="shared" si="64"/>
        <v/>
      </c>
      <c r="W227" s="346" t="str">
        <f t="shared" si="65"/>
        <v/>
      </c>
      <c r="Y227" s="346" t="str">
        <f t="shared" si="66"/>
        <v/>
      </c>
      <c r="AA227" s="346" t="str">
        <f t="shared" si="67"/>
        <v/>
      </c>
      <c r="AC227" s="346" t="str">
        <f t="shared" si="68"/>
        <v/>
      </c>
      <c r="AE227" s="346" t="str">
        <f t="shared" si="69"/>
        <v/>
      </c>
      <c r="AG227" s="346" t="str">
        <f t="shared" si="70"/>
        <v/>
      </c>
      <c r="AI227" s="346" t="str">
        <f t="shared" si="71"/>
        <v/>
      </c>
      <c r="AK227" s="346" t="str">
        <f t="shared" si="72"/>
        <v/>
      </c>
      <c r="AM227" s="346" t="str">
        <f t="shared" si="73"/>
        <v/>
      </c>
      <c r="AO227" s="346" t="str">
        <f t="shared" si="74"/>
        <v/>
      </c>
      <c r="AQ227" s="346" t="str">
        <f t="shared" si="75"/>
        <v/>
      </c>
      <c r="AT227" s="329" t="s">
        <v>299</v>
      </c>
    </row>
    <row r="228" spans="5:46" customFormat="1" x14ac:dyDescent="0.3">
      <c r="E228" s="346" t="str">
        <f t="shared" si="57"/>
        <v/>
      </c>
      <c r="G228" s="346" t="str">
        <f t="shared" si="57"/>
        <v/>
      </c>
      <c r="I228" s="346" t="str">
        <f t="shared" si="58"/>
        <v/>
      </c>
      <c r="K228" s="346" t="str">
        <f t="shared" si="59"/>
        <v/>
      </c>
      <c r="M228" s="346" t="str">
        <f t="shared" si="60"/>
        <v/>
      </c>
      <c r="O228" s="346" t="str">
        <f t="shared" si="61"/>
        <v/>
      </c>
      <c r="Q228" s="346" t="str">
        <f t="shared" si="62"/>
        <v/>
      </c>
      <c r="S228" s="346" t="str">
        <f t="shared" si="63"/>
        <v/>
      </c>
      <c r="U228" s="346" t="str">
        <f t="shared" si="64"/>
        <v/>
      </c>
      <c r="W228" s="346" t="str">
        <f t="shared" si="65"/>
        <v/>
      </c>
      <c r="Y228" s="346" t="str">
        <f t="shared" si="66"/>
        <v/>
      </c>
      <c r="AA228" s="346" t="str">
        <f t="shared" si="67"/>
        <v/>
      </c>
      <c r="AC228" s="346" t="str">
        <f t="shared" si="68"/>
        <v/>
      </c>
      <c r="AE228" s="346" t="str">
        <f t="shared" si="69"/>
        <v/>
      </c>
      <c r="AG228" s="346" t="str">
        <f t="shared" si="70"/>
        <v/>
      </c>
      <c r="AI228" s="346" t="str">
        <f t="shared" si="71"/>
        <v/>
      </c>
      <c r="AK228" s="346" t="str">
        <f t="shared" si="72"/>
        <v/>
      </c>
      <c r="AM228" s="346" t="str">
        <f t="shared" si="73"/>
        <v/>
      </c>
      <c r="AO228" s="346" t="str">
        <f t="shared" si="74"/>
        <v/>
      </c>
      <c r="AQ228" s="346" t="str">
        <f t="shared" si="75"/>
        <v/>
      </c>
      <c r="AT228" s="329" t="s">
        <v>299</v>
      </c>
    </row>
    <row r="229" spans="5:46" customFormat="1" x14ac:dyDescent="0.3">
      <c r="E229" s="346" t="str">
        <f t="shared" si="57"/>
        <v/>
      </c>
      <c r="G229" s="346" t="str">
        <f t="shared" si="57"/>
        <v/>
      </c>
      <c r="I229" s="346" t="str">
        <f t="shared" si="58"/>
        <v/>
      </c>
      <c r="K229" s="346" t="str">
        <f t="shared" si="59"/>
        <v/>
      </c>
      <c r="M229" s="346" t="str">
        <f t="shared" si="60"/>
        <v/>
      </c>
      <c r="O229" s="346" t="str">
        <f t="shared" si="61"/>
        <v/>
      </c>
      <c r="Q229" s="346" t="str">
        <f t="shared" si="62"/>
        <v/>
      </c>
      <c r="S229" s="346" t="str">
        <f t="shared" si="63"/>
        <v/>
      </c>
      <c r="U229" s="346" t="str">
        <f t="shared" si="64"/>
        <v/>
      </c>
      <c r="W229" s="346" t="str">
        <f t="shared" si="65"/>
        <v/>
      </c>
      <c r="Y229" s="346" t="str">
        <f t="shared" si="66"/>
        <v/>
      </c>
      <c r="AA229" s="346" t="str">
        <f t="shared" si="67"/>
        <v/>
      </c>
      <c r="AC229" s="346" t="str">
        <f t="shared" si="68"/>
        <v/>
      </c>
      <c r="AE229" s="346" t="str">
        <f t="shared" si="69"/>
        <v/>
      </c>
      <c r="AG229" s="346" t="str">
        <f t="shared" si="70"/>
        <v/>
      </c>
      <c r="AI229" s="346" t="str">
        <f t="shared" si="71"/>
        <v/>
      </c>
      <c r="AK229" s="346" t="str">
        <f t="shared" si="72"/>
        <v/>
      </c>
      <c r="AM229" s="346" t="str">
        <f t="shared" si="73"/>
        <v/>
      </c>
      <c r="AO229" s="346" t="str">
        <f t="shared" si="74"/>
        <v/>
      </c>
      <c r="AQ229" s="346" t="str">
        <f t="shared" si="75"/>
        <v/>
      </c>
      <c r="AT229" s="329" t="s">
        <v>299</v>
      </c>
    </row>
    <row r="230" spans="5:46" customFormat="1" x14ac:dyDescent="0.3">
      <c r="E230" s="346" t="str">
        <f t="shared" si="57"/>
        <v/>
      </c>
      <c r="G230" s="346" t="str">
        <f t="shared" si="57"/>
        <v/>
      </c>
      <c r="I230" s="346" t="str">
        <f t="shared" si="58"/>
        <v/>
      </c>
      <c r="K230" s="346" t="str">
        <f t="shared" si="59"/>
        <v/>
      </c>
      <c r="M230" s="346" t="str">
        <f t="shared" si="60"/>
        <v/>
      </c>
      <c r="O230" s="346" t="str">
        <f t="shared" si="61"/>
        <v/>
      </c>
      <c r="Q230" s="346" t="str">
        <f t="shared" si="62"/>
        <v/>
      </c>
      <c r="S230" s="346" t="str">
        <f t="shared" si="63"/>
        <v/>
      </c>
      <c r="U230" s="346" t="str">
        <f t="shared" si="64"/>
        <v/>
      </c>
      <c r="W230" s="346" t="str">
        <f t="shared" si="65"/>
        <v/>
      </c>
      <c r="Y230" s="346" t="str">
        <f t="shared" si="66"/>
        <v/>
      </c>
      <c r="AA230" s="346" t="str">
        <f t="shared" si="67"/>
        <v/>
      </c>
      <c r="AC230" s="346" t="str">
        <f t="shared" si="68"/>
        <v/>
      </c>
      <c r="AE230" s="346" t="str">
        <f t="shared" si="69"/>
        <v/>
      </c>
      <c r="AG230" s="346" t="str">
        <f t="shared" si="70"/>
        <v/>
      </c>
      <c r="AI230" s="346" t="str">
        <f t="shared" si="71"/>
        <v/>
      </c>
      <c r="AK230" s="346" t="str">
        <f t="shared" si="72"/>
        <v/>
      </c>
      <c r="AM230" s="346" t="str">
        <f t="shared" si="73"/>
        <v/>
      </c>
      <c r="AO230" s="346" t="str">
        <f t="shared" si="74"/>
        <v/>
      </c>
      <c r="AQ230" s="346" t="str">
        <f t="shared" si="75"/>
        <v/>
      </c>
      <c r="AT230" s="329" t="s">
        <v>299</v>
      </c>
    </row>
    <row r="231" spans="5:46" customFormat="1" x14ac:dyDescent="0.3">
      <c r="E231" s="346" t="str">
        <f t="shared" si="57"/>
        <v/>
      </c>
      <c r="G231" s="346" t="str">
        <f t="shared" si="57"/>
        <v/>
      </c>
      <c r="I231" s="346" t="str">
        <f t="shared" si="58"/>
        <v/>
      </c>
      <c r="K231" s="346" t="str">
        <f t="shared" si="59"/>
        <v/>
      </c>
      <c r="M231" s="346" t="str">
        <f t="shared" si="60"/>
        <v/>
      </c>
      <c r="O231" s="346" t="str">
        <f t="shared" si="61"/>
        <v/>
      </c>
      <c r="Q231" s="346" t="str">
        <f t="shared" si="62"/>
        <v/>
      </c>
      <c r="S231" s="346" t="str">
        <f t="shared" si="63"/>
        <v/>
      </c>
      <c r="U231" s="346" t="str">
        <f t="shared" si="64"/>
        <v/>
      </c>
      <c r="W231" s="346" t="str">
        <f t="shared" si="65"/>
        <v/>
      </c>
      <c r="Y231" s="346" t="str">
        <f t="shared" si="66"/>
        <v/>
      </c>
      <c r="AA231" s="346" t="str">
        <f t="shared" si="67"/>
        <v/>
      </c>
      <c r="AC231" s="346" t="str">
        <f t="shared" si="68"/>
        <v/>
      </c>
      <c r="AE231" s="346" t="str">
        <f t="shared" si="69"/>
        <v/>
      </c>
      <c r="AG231" s="346" t="str">
        <f t="shared" si="70"/>
        <v/>
      </c>
      <c r="AI231" s="346" t="str">
        <f t="shared" si="71"/>
        <v/>
      </c>
      <c r="AK231" s="346" t="str">
        <f t="shared" si="72"/>
        <v/>
      </c>
      <c r="AM231" s="346" t="str">
        <f t="shared" si="73"/>
        <v/>
      </c>
      <c r="AO231" s="346" t="str">
        <f t="shared" si="74"/>
        <v/>
      </c>
      <c r="AQ231" s="346" t="str">
        <f t="shared" si="75"/>
        <v/>
      </c>
      <c r="AT231" s="329" t="s">
        <v>299</v>
      </c>
    </row>
    <row r="232" spans="5:46" customFormat="1" x14ac:dyDescent="0.3">
      <c r="E232" s="346" t="str">
        <f t="shared" si="57"/>
        <v/>
      </c>
      <c r="G232" s="346" t="str">
        <f t="shared" si="57"/>
        <v/>
      </c>
      <c r="I232" s="346" t="str">
        <f t="shared" si="58"/>
        <v/>
      </c>
      <c r="K232" s="346" t="str">
        <f t="shared" si="59"/>
        <v/>
      </c>
      <c r="M232" s="346" t="str">
        <f t="shared" si="60"/>
        <v/>
      </c>
      <c r="O232" s="346" t="str">
        <f t="shared" si="61"/>
        <v/>
      </c>
      <c r="Q232" s="346" t="str">
        <f t="shared" si="62"/>
        <v/>
      </c>
      <c r="S232" s="346" t="str">
        <f t="shared" si="63"/>
        <v/>
      </c>
      <c r="U232" s="346" t="str">
        <f t="shared" si="64"/>
        <v/>
      </c>
      <c r="W232" s="346" t="str">
        <f t="shared" si="65"/>
        <v/>
      </c>
      <c r="Y232" s="346" t="str">
        <f t="shared" si="66"/>
        <v/>
      </c>
      <c r="AA232" s="346" t="str">
        <f t="shared" si="67"/>
        <v/>
      </c>
      <c r="AC232" s="346" t="str">
        <f t="shared" si="68"/>
        <v/>
      </c>
      <c r="AE232" s="346" t="str">
        <f t="shared" si="69"/>
        <v/>
      </c>
      <c r="AG232" s="346" t="str">
        <f t="shared" si="70"/>
        <v/>
      </c>
      <c r="AI232" s="346" t="str">
        <f t="shared" si="71"/>
        <v/>
      </c>
      <c r="AK232" s="346" t="str">
        <f t="shared" si="72"/>
        <v/>
      </c>
      <c r="AM232" s="346" t="str">
        <f t="shared" si="73"/>
        <v/>
      </c>
      <c r="AO232" s="346" t="str">
        <f t="shared" si="74"/>
        <v/>
      </c>
      <c r="AQ232" s="346" t="str">
        <f t="shared" si="75"/>
        <v/>
      </c>
      <c r="AT232" s="329" t="s">
        <v>299</v>
      </c>
    </row>
    <row r="233" spans="5:46" customFormat="1" x14ac:dyDescent="0.3">
      <c r="E233" s="346" t="str">
        <f t="shared" si="57"/>
        <v/>
      </c>
      <c r="G233" s="346" t="str">
        <f t="shared" si="57"/>
        <v/>
      </c>
      <c r="I233" s="346" t="str">
        <f t="shared" si="58"/>
        <v/>
      </c>
      <c r="K233" s="346" t="str">
        <f t="shared" si="59"/>
        <v/>
      </c>
      <c r="M233" s="346" t="str">
        <f t="shared" si="60"/>
        <v/>
      </c>
      <c r="O233" s="346" t="str">
        <f t="shared" si="61"/>
        <v/>
      </c>
      <c r="Q233" s="346" t="str">
        <f t="shared" si="62"/>
        <v/>
      </c>
      <c r="S233" s="346" t="str">
        <f t="shared" si="63"/>
        <v/>
      </c>
      <c r="U233" s="346" t="str">
        <f t="shared" si="64"/>
        <v/>
      </c>
      <c r="W233" s="346" t="str">
        <f t="shared" si="65"/>
        <v/>
      </c>
      <c r="Y233" s="346" t="str">
        <f t="shared" si="66"/>
        <v/>
      </c>
      <c r="AA233" s="346" t="str">
        <f t="shared" si="67"/>
        <v/>
      </c>
      <c r="AC233" s="346" t="str">
        <f t="shared" si="68"/>
        <v/>
      </c>
      <c r="AE233" s="346" t="str">
        <f t="shared" si="69"/>
        <v/>
      </c>
      <c r="AG233" s="346" t="str">
        <f t="shared" si="70"/>
        <v/>
      </c>
      <c r="AI233" s="346" t="str">
        <f t="shared" si="71"/>
        <v/>
      </c>
      <c r="AK233" s="346" t="str">
        <f t="shared" si="72"/>
        <v/>
      </c>
      <c r="AM233" s="346" t="str">
        <f t="shared" si="73"/>
        <v/>
      </c>
      <c r="AO233" s="346" t="str">
        <f t="shared" si="74"/>
        <v/>
      </c>
      <c r="AQ233" s="346" t="str">
        <f t="shared" si="75"/>
        <v/>
      </c>
      <c r="AT233" s="329" t="s">
        <v>299</v>
      </c>
    </row>
    <row r="234" spans="5:46" customFormat="1" x14ac:dyDescent="0.3">
      <c r="E234" s="346" t="str">
        <f t="shared" si="57"/>
        <v/>
      </c>
      <c r="G234" s="346" t="str">
        <f t="shared" si="57"/>
        <v/>
      </c>
      <c r="I234" s="346" t="str">
        <f t="shared" si="58"/>
        <v/>
      </c>
      <c r="K234" s="346" t="str">
        <f t="shared" si="59"/>
        <v/>
      </c>
      <c r="M234" s="346" t="str">
        <f t="shared" si="60"/>
        <v/>
      </c>
      <c r="O234" s="346" t="str">
        <f t="shared" si="61"/>
        <v/>
      </c>
      <c r="Q234" s="346" t="str">
        <f t="shared" si="62"/>
        <v/>
      </c>
      <c r="S234" s="346" t="str">
        <f t="shared" si="63"/>
        <v/>
      </c>
      <c r="U234" s="346" t="str">
        <f t="shared" si="64"/>
        <v/>
      </c>
      <c r="W234" s="346" t="str">
        <f t="shared" si="65"/>
        <v/>
      </c>
      <c r="Y234" s="346" t="str">
        <f t="shared" si="66"/>
        <v/>
      </c>
      <c r="AA234" s="346" t="str">
        <f t="shared" si="67"/>
        <v/>
      </c>
      <c r="AC234" s="346" t="str">
        <f t="shared" si="68"/>
        <v/>
      </c>
      <c r="AE234" s="346" t="str">
        <f t="shared" si="69"/>
        <v/>
      </c>
      <c r="AG234" s="346" t="str">
        <f t="shared" si="70"/>
        <v/>
      </c>
      <c r="AI234" s="346" t="str">
        <f t="shared" si="71"/>
        <v/>
      </c>
      <c r="AK234" s="346" t="str">
        <f t="shared" si="72"/>
        <v/>
      </c>
      <c r="AM234" s="346" t="str">
        <f t="shared" si="73"/>
        <v/>
      </c>
      <c r="AO234" s="346" t="str">
        <f t="shared" si="74"/>
        <v/>
      </c>
      <c r="AQ234" s="346" t="str">
        <f t="shared" si="75"/>
        <v/>
      </c>
      <c r="AT234" s="329" t="s">
        <v>299</v>
      </c>
    </row>
    <row r="235" spans="5:46" customFormat="1" x14ac:dyDescent="0.3">
      <c r="E235" s="346" t="str">
        <f t="shared" si="57"/>
        <v/>
      </c>
      <c r="G235" s="346" t="str">
        <f t="shared" si="57"/>
        <v/>
      </c>
      <c r="I235" s="346" t="str">
        <f t="shared" si="58"/>
        <v/>
      </c>
      <c r="K235" s="346" t="str">
        <f t="shared" si="59"/>
        <v/>
      </c>
      <c r="M235" s="346" t="str">
        <f t="shared" si="60"/>
        <v/>
      </c>
      <c r="O235" s="346" t="str">
        <f t="shared" si="61"/>
        <v/>
      </c>
      <c r="Q235" s="346" t="str">
        <f t="shared" si="62"/>
        <v/>
      </c>
      <c r="S235" s="346" t="str">
        <f t="shared" si="63"/>
        <v/>
      </c>
      <c r="U235" s="346" t="str">
        <f t="shared" si="64"/>
        <v/>
      </c>
      <c r="W235" s="346" t="str">
        <f t="shared" si="65"/>
        <v/>
      </c>
      <c r="Y235" s="346" t="str">
        <f t="shared" si="66"/>
        <v/>
      </c>
      <c r="AA235" s="346" t="str">
        <f t="shared" si="67"/>
        <v/>
      </c>
      <c r="AC235" s="346" t="str">
        <f t="shared" si="68"/>
        <v/>
      </c>
      <c r="AE235" s="346" t="str">
        <f t="shared" si="69"/>
        <v/>
      </c>
      <c r="AG235" s="346" t="str">
        <f t="shared" si="70"/>
        <v/>
      </c>
      <c r="AI235" s="346" t="str">
        <f t="shared" si="71"/>
        <v/>
      </c>
      <c r="AK235" s="346" t="str">
        <f t="shared" si="72"/>
        <v/>
      </c>
      <c r="AM235" s="346" t="str">
        <f t="shared" si="73"/>
        <v/>
      </c>
      <c r="AO235" s="346" t="str">
        <f t="shared" si="74"/>
        <v/>
      </c>
      <c r="AQ235" s="346" t="str">
        <f t="shared" si="75"/>
        <v/>
      </c>
      <c r="AT235" s="329" t="s">
        <v>299</v>
      </c>
    </row>
    <row r="236" spans="5:46" customFormat="1" x14ac:dyDescent="0.3">
      <c r="E236" s="346" t="str">
        <f t="shared" si="57"/>
        <v/>
      </c>
      <c r="G236" s="346" t="str">
        <f t="shared" si="57"/>
        <v/>
      </c>
      <c r="I236" s="346" t="str">
        <f t="shared" si="58"/>
        <v/>
      </c>
      <c r="K236" s="346" t="str">
        <f t="shared" si="59"/>
        <v/>
      </c>
      <c r="M236" s="346" t="str">
        <f t="shared" si="60"/>
        <v/>
      </c>
      <c r="O236" s="346" t="str">
        <f t="shared" si="61"/>
        <v/>
      </c>
      <c r="Q236" s="346" t="str">
        <f t="shared" si="62"/>
        <v/>
      </c>
      <c r="S236" s="346" t="str">
        <f t="shared" si="63"/>
        <v/>
      </c>
      <c r="U236" s="346" t="str">
        <f t="shared" si="64"/>
        <v/>
      </c>
      <c r="W236" s="346" t="str">
        <f t="shared" si="65"/>
        <v/>
      </c>
      <c r="Y236" s="346" t="str">
        <f t="shared" si="66"/>
        <v/>
      </c>
      <c r="AA236" s="346" t="str">
        <f t="shared" si="67"/>
        <v/>
      </c>
      <c r="AC236" s="346" t="str">
        <f t="shared" si="68"/>
        <v/>
      </c>
      <c r="AE236" s="346" t="str">
        <f t="shared" si="69"/>
        <v/>
      </c>
      <c r="AG236" s="346" t="str">
        <f t="shared" si="70"/>
        <v/>
      </c>
      <c r="AI236" s="346" t="str">
        <f t="shared" si="71"/>
        <v/>
      </c>
      <c r="AK236" s="346" t="str">
        <f t="shared" si="72"/>
        <v/>
      </c>
      <c r="AM236" s="346" t="str">
        <f t="shared" si="73"/>
        <v/>
      </c>
      <c r="AO236" s="346" t="str">
        <f t="shared" si="74"/>
        <v/>
      </c>
      <c r="AQ236" s="346" t="str">
        <f t="shared" si="75"/>
        <v/>
      </c>
      <c r="AT236" s="329" t="s">
        <v>299</v>
      </c>
    </row>
    <row r="237" spans="5:46" customFormat="1" x14ac:dyDescent="0.3">
      <c r="E237" s="346" t="str">
        <f t="shared" si="57"/>
        <v/>
      </c>
      <c r="G237" s="346" t="str">
        <f t="shared" si="57"/>
        <v/>
      </c>
      <c r="I237" s="346" t="str">
        <f t="shared" si="58"/>
        <v/>
      </c>
      <c r="K237" s="346" t="str">
        <f t="shared" si="59"/>
        <v/>
      </c>
      <c r="M237" s="346" t="str">
        <f t="shared" si="60"/>
        <v/>
      </c>
      <c r="O237" s="346" t="str">
        <f t="shared" si="61"/>
        <v/>
      </c>
      <c r="Q237" s="346" t="str">
        <f t="shared" si="62"/>
        <v/>
      </c>
      <c r="S237" s="346" t="str">
        <f t="shared" si="63"/>
        <v/>
      </c>
      <c r="U237" s="346" t="str">
        <f t="shared" si="64"/>
        <v/>
      </c>
      <c r="W237" s="346" t="str">
        <f t="shared" si="65"/>
        <v/>
      </c>
      <c r="Y237" s="346" t="str">
        <f t="shared" si="66"/>
        <v/>
      </c>
      <c r="AA237" s="346" t="str">
        <f t="shared" si="67"/>
        <v/>
      </c>
      <c r="AC237" s="346" t="str">
        <f t="shared" si="68"/>
        <v/>
      </c>
      <c r="AE237" s="346" t="str">
        <f t="shared" si="69"/>
        <v/>
      </c>
      <c r="AG237" s="346" t="str">
        <f t="shared" si="70"/>
        <v/>
      </c>
      <c r="AI237" s="346" t="str">
        <f t="shared" si="71"/>
        <v/>
      </c>
      <c r="AK237" s="346" t="str">
        <f t="shared" si="72"/>
        <v/>
      </c>
      <c r="AM237" s="346" t="str">
        <f t="shared" si="73"/>
        <v/>
      </c>
      <c r="AO237" s="346" t="str">
        <f t="shared" si="74"/>
        <v/>
      </c>
      <c r="AQ237" s="346" t="str">
        <f t="shared" si="75"/>
        <v/>
      </c>
      <c r="AT237" s="329" t="s">
        <v>299</v>
      </c>
    </row>
    <row r="238" spans="5:46" customFormat="1" x14ac:dyDescent="0.3">
      <c r="E238" s="346" t="str">
        <f t="shared" si="57"/>
        <v/>
      </c>
      <c r="G238" s="346" t="str">
        <f t="shared" si="57"/>
        <v/>
      </c>
      <c r="I238" s="346" t="str">
        <f t="shared" si="58"/>
        <v/>
      </c>
      <c r="K238" s="346" t="str">
        <f t="shared" si="59"/>
        <v/>
      </c>
      <c r="M238" s="346" t="str">
        <f t="shared" si="60"/>
        <v/>
      </c>
      <c r="O238" s="346" t="str">
        <f t="shared" si="61"/>
        <v/>
      </c>
      <c r="Q238" s="346" t="str">
        <f t="shared" si="62"/>
        <v/>
      </c>
      <c r="S238" s="346" t="str">
        <f t="shared" si="63"/>
        <v/>
      </c>
      <c r="U238" s="346" t="str">
        <f t="shared" si="64"/>
        <v/>
      </c>
      <c r="W238" s="346" t="str">
        <f t="shared" si="65"/>
        <v/>
      </c>
      <c r="Y238" s="346" t="str">
        <f t="shared" si="66"/>
        <v/>
      </c>
      <c r="AA238" s="346" t="str">
        <f t="shared" si="67"/>
        <v/>
      </c>
      <c r="AC238" s="346" t="str">
        <f t="shared" si="68"/>
        <v/>
      </c>
      <c r="AE238" s="346" t="str">
        <f t="shared" si="69"/>
        <v/>
      </c>
      <c r="AG238" s="346" t="str">
        <f t="shared" si="70"/>
        <v/>
      </c>
      <c r="AI238" s="346" t="str">
        <f t="shared" si="71"/>
        <v/>
      </c>
      <c r="AK238" s="346" t="str">
        <f t="shared" si="72"/>
        <v/>
      </c>
      <c r="AM238" s="346" t="str">
        <f t="shared" si="73"/>
        <v/>
      </c>
      <c r="AO238" s="346" t="str">
        <f t="shared" si="74"/>
        <v/>
      </c>
      <c r="AQ238" s="346" t="str">
        <f t="shared" si="75"/>
        <v/>
      </c>
      <c r="AT238" s="329" t="s">
        <v>299</v>
      </c>
    </row>
    <row r="239" spans="5:46" customFormat="1" x14ac:dyDescent="0.3">
      <c r="E239" s="346" t="str">
        <f t="shared" si="57"/>
        <v/>
      </c>
      <c r="G239" s="346" t="str">
        <f t="shared" si="57"/>
        <v/>
      </c>
      <c r="I239" s="346" t="str">
        <f t="shared" si="58"/>
        <v/>
      </c>
      <c r="K239" s="346" t="str">
        <f t="shared" si="59"/>
        <v/>
      </c>
      <c r="M239" s="346" t="str">
        <f t="shared" si="60"/>
        <v/>
      </c>
      <c r="O239" s="346" t="str">
        <f t="shared" si="61"/>
        <v/>
      </c>
      <c r="Q239" s="346" t="str">
        <f t="shared" si="62"/>
        <v/>
      </c>
      <c r="S239" s="346" t="str">
        <f t="shared" si="63"/>
        <v/>
      </c>
      <c r="U239" s="346" t="str">
        <f t="shared" si="64"/>
        <v/>
      </c>
      <c r="W239" s="346" t="str">
        <f t="shared" si="65"/>
        <v/>
      </c>
      <c r="Y239" s="346" t="str">
        <f t="shared" si="66"/>
        <v/>
      </c>
      <c r="AA239" s="346" t="str">
        <f t="shared" si="67"/>
        <v/>
      </c>
      <c r="AC239" s="346" t="str">
        <f t="shared" si="68"/>
        <v/>
      </c>
      <c r="AE239" s="346" t="str">
        <f t="shared" si="69"/>
        <v/>
      </c>
      <c r="AG239" s="346" t="str">
        <f t="shared" si="70"/>
        <v/>
      </c>
      <c r="AI239" s="346" t="str">
        <f t="shared" si="71"/>
        <v/>
      </c>
      <c r="AK239" s="346" t="str">
        <f t="shared" si="72"/>
        <v/>
      </c>
      <c r="AM239" s="346" t="str">
        <f t="shared" si="73"/>
        <v/>
      </c>
      <c r="AO239" s="346" t="str">
        <f t="shared" si="74"/>
        <v/>
      </c>
      <c r="AQ239" s="346" t="str">
        <f t="shared" si="75"/>
        <v/>
      </c>
      <c r="AT239" s="329" t="s">
        <v>299</v>
      </c>
    </row>
    <row r="240" spans="5:46" customFormat="1" x14ac:dyDescent="0.3">
      <c r="E240" s="346" t="str">
        <f t="shared" si="57"/>
        <v/>
      </c>
      <c r="G240" s="346" t="str">
        <f t="shared" si="57"/>
        <v/>
      </c>
      <c r="I240" s="346" t="str">
        <f t="shared" si="58"/>
        <v/>
      </c>
      <c r="K240" s="346" t="str">
        <f t="shared" si="59"/>
        <v/>
      </c>
      <c r="M240" s="346" t="str">
        <f t="shared" si="60"/>
        <v/>
      </c>
      <c r="O240" s="346" t="str">
        <f t="shared" si="61"/>
        <v/>
      </c>
      <c r="Q240" s="346" t="str">
        <f t="shared" si="62"/>
        <v/>
      </c>
      <c r="S240" s="346" t="str">
        <f t="shared" si="63"/>
        <v/>
      </c>
      <c r="U240" s="346" t="str">
        <f t="shared" si="64"/>
        <v/>
      </c>
      <c r="W240" s="346" t="str">
        <f t="shared" si="65"/>
        <v/>
      </c>
      <c r="Y240" s="346" t="str">
        <f t="shared" si="66"/>
        <v/>
      </c>
      <c r="AA240" s="346" t="str">
        <f t="shared" si="67"/>
        <v/>
      </c>
      <c r="AC240" s="346" t="str">
        <f t="shared" si="68"/>
        <v/>
      </c>
      <c r="AE240" s="346" t="str">
        <f t="shared" si="69"/>
        <v/>
      </c>
      <c r="AG240" s="346" t="str">
        <f t="shared" si="70"/>
        <v/>
      </c>
      <c r="AI240" s="346" t="str">
        <f t="shared" si="71"/>
        <v/>
      </c>
      <c r="AK240" s="346" t="str">
        <f t="shared" si="72"/>
        <v/>
      </c>
      <c r="AM240" s="346" t="str">
        <f t="shared" si="73"/>
        <v/>
      </c>
      <c r="AO240" s="346" t="str">
        <f t="shared" si="74"/>
        <v/>
      </c>
      <c r="AQ240" s="346" t="str">
        <f t="shared" si="75"/>
        <v/>
      </c>
      <c r="AT240" s="329" t="s">
        <v>299</v>
      </c>
    </row>
    <row r="241" spans="5:46" customFormat="1" x14ac:dyDescent="0.3">
      <c r="E241" s="346" t="str">
        <f t="shared" si="57"/>
        <v/>
      </c>
      <c r="G241" s="346" t="str">
        <f t="shared" si="57"/>
        <v/>
      </c>
      <c r="I241" s="346" t="str">
        <f t="shared" si="58"/>
        <v/>
      </c>
      <c r="K241" s="346" t="str">
        <f t="shared" si="59"/>
        <v/>
      </c>
      <c r="M241" s="346" t="str">
        <f t="shared" si="60"/>
        <v/>
      </c>
      <c r="O241" s="346" t="str">
        <f t="shared" si="61"/>
        <v/>
      </c>
      <c r="Q241" s="346" t="str">
        <f t="shared" si="62"/>
        <v/>
      </c>
      <c r="S241" s="346" t="str">
        <f t="shared" si="63"/>
        <v/>
      </c>
      <c r="U241" s="346" t="str">
        <f t="shared" si="64"/>
        <v/>
      </c>
      <c r="W241" s="346" t="str">
        <f t="shared" si="65"/>
        <v/>
      </c>
      <c r="Y241" s="346" t="str">
        <f t="shared" si="66"/>
        <v/>
      </c>
      <c r="AA241" s="346" t="str">
        <f t="shared" si="67"/>
        <v/>
      </c>
      <c r="AC241" s="346" t="str">
        <f t="shared" si="68"/>
        <v/>
      </c>
      <c r="AE241" s="346" t="str">
        <f t="shared" si="69"/>
        <v/>
      </c>
      <c r="AG241" s="346" t="str">
        <f t="shared" si="70"/>
        <v/>
      </c>
      <c r="AI241" s="346" t="str">
        <f t="shared" si="71"/>
        <v/>
      </c>
      <c r="AK241" s="346" t="str">
        <f t="shared" si="72"/>
        <v/>
      </c>
      <c r="AM241" s="346" t="str">
        <f t="shared" si="73"/>
        <v/>
      </c>
      <c r="AO241" s="346" t="str">
        <f t="shared" si="74"/>
        <v/>
      </c>
      <c r="AQ241" s="346" t="str">
        <f t="shared" si="75"/>
        <v/>
      </c>
      <c r="AT241" s="329" t="s">
        <v>299</v>
      </c>
    </row>
    <row r="242" spans="5:46" customFormat="1" x14ac:dyDescent="0.3">
      <c r="E242" s="346" t="str">
        <f t="shared" si="57"/>
        <v/>
      </c>
      <c r="G242" s="346" t="str">
        <f t="shared" si="57"/>
        <v/>
      </c>
      <c r="I242" s="346" t="str">
        <f t="shared" si="58"/>
        <v/>
      </c>
      <c r="K242" s="346" t="str">
        <f t="shared" si="59"/>
        <v/>
      </c>
      <c r="M242" s="346" t="str">
        <f t="shared" si="60"/>
        <v/>
      </c>
      <c r="O242" s="346" t="str">
        <f t="shared" si="61"/>
        <v/>
      </c>
      <c r="Q242" s="346" t="str">
        <f t="shared" si="62"/>
        <v/>
      </c>
      <c r="S242" s="346" t="str">
        <f t="shared" si="63"/>
        <v/>
      </c>
      <c r="U242" s="346" t="str">
        <f t="shared" si="64"/>
        <v/>
      </c>
      <c r="W242" s="346" t="str">
        <f t="shared" si="65"/>
        <v/>
      </c>
      <c r="Y242" s="346" t="str">
        <f t="shared" si="66"/>
        <v/>
      </c>
      <c r="AA242" s="346" t="str">
        <f t="shared" si="67"/>
        <v/>
      </c>
      <c r="AC242" s="346" t="str">
        <f t="shared" si="68"/>
        <v/>
      </c>
      <c r="AE242" s="346" t="str">
        <f t="shared" si="69"/>
        <v/>
      </c>
      <c r="AG242" s="346" t="str">
        <f t="shared" si="70"/>
        <v/>
      </c>
      <c r="AI242" s="346" t="str">
        <f t="shared" si="71"/>
        <v/>
      </c>
      <c r="AK242" s="346" t="str">
        <f t="shared" si="72"/>
        <v/>
      </c>
      <c r="AM242" s="346" t="str">
        <f t="shared" si="73"/>
        <v/>
      </c>
      <c r="AO242" s="346" t="str">
        <f t="shared" si="74"/>
        <v/>
      </c>
      <c r="AQ242" s="346" t="str">
        <f t="shared" si="75"/>
        <v/>
      </c>
      <c r="AT242" s="329" t="s">
        <v>299</v>
      </c>
    </row>
    <row r="243" spans="5:46" customFormat="1" x14ac:dyDescent="0.3">
      <c r="E243" s="346" t="str">
        <f t="shared" si="57"/>
        <v/>
      </c>
      <c r="G243" s="346" t="str">
        <f t="shared" si="57"/>
        <v/>
      </c>
      <c r="I243" s="346" t="str">
        <f t="shared" si="58"/>
        <v/>
      </c>
      <c r="K243" s="346" t="str">
        <f t="shared" si="59"/>
        <v/>
      </c>
      <c r="M243" s="346" t="str">
        <f t="shared" si="60"/>
        <v/>
      </c>
      <c r="O243" s="346" t="str">
        <f t="shared" si="61"/>
        <v/>
      </c>
      <c r="Q243" s="346" t="str">
        <f t="shared" si="62"/>
        <v/>
      </c>
      <c r="S243" s="346" t="str">
        <f t="shared" si="63"/>
        <v/>
      </c>
      <c r="U243" s="346" t="str">
        <f t="shared" si="64"/>
        <v/>
      </c>
      <c r="W243" s="346" t="str">
        <f t="shared" si="65"/>
        <v/>
      </c>
      <c r="Y243" s="346" t="str">
        <f t="shared" si="66"/>
        <v/>
      </c>
      <c r="AA243" s="346" t="str">
        <f t="shared" si="67"/>
        <v/>
      </c>
      <c r="AC243" s="346" t="str">
        <f t="shared" si="68"/>
        <v/>
      </c>
      <c r="AE243" s="346" t="str">
        <f t="shared" si="69"/>
        <v/>
      </c>
      <c r="AG243" s="346" t="str">
        <f t="shared" si="70"/>
        <v/>
      </c>
      <c r="AI243" s="346" t="str">
        <f t="shared" si="71"/>
        <v/>
      </c>
      <c r="AK243" s="346" t="str">
        <f t="shared" si="72"/>
        <v/>
      </c>
      <c r="AM243" s="346" t="str">
        <f t="shared" si="73"/>
        <v/>
      </c>
      <c r="AO243" s="346" t="str">
        <f t="shared" si="74"/>
        <v/>
      </c>
      <c r="AQ243" s="346" t="str">
        <f t="shared" si="75"/>
        <v/>
      </c>
      <c r="AT243" s="329" t="s">
        <v>299</v>
      </c>
    </row>
    <row r="244" spans="5:46" customFormat="1" x14ac:dyDescent="0.3">
      <c r="E244" s="346" t="str">
        <f t="shared" si="57"/>
        <v/>
      </c>
      <c r="G244" s="346" t="str">
        <f t="shared" si="57"/>
        <v/>
      </c>
      <c r="I244" s="346" t="str">
        <f t="shared" si="58"/>
        <v/>
      </c>
      <c r="K244" s="346" t="str">
        <f t="shared" si="59"/>
        <v/>
      </c>
      <c r="M244" s="346" t="str">
        <f t="shared" si="60"/>
        <v/>
      </c>
      <c r="O244" s="346" t="str">
        <f t="shared" si="61"/>
        <v/>
      </c>
      <c r="Q244" s="346" t="str">
        <f t="shared" si="62"/>
        <v/>
      </c>
      <c r="S244" s="346" t="str">
        <f t="shared" si="63"/>
        <v/>
      </c>
      <c r="U244" s="346" t="str">
        <f t="shared" si="64"/>
        <v/>
      </c>
      <c r="W244" s="346" t="str">
        <f t="shared" si="65"/>
        <v/>
      </c>
      <c r="Y244" s="346" t="str">
        <f t="shared" si="66"/>
        <v/>
      </c>
      <c r="AA244" s="346" t="str">
        <f t="shared" si="67"/>
        <v/>
      </c>
      <c r="AC244" s="346" t="str">
        <f t="shared" si="68"/>
        <v/>
      </c>
      <c r="AE244" s="346" t="str">
        <f t="shared" si="69"/>
        <v/>
      </c>
      <c r="AG244" s="346" t="str">
        <f t="shared" si="70"/>
        <v/>
      </c>
      <c r="AI244" s="346" t="str">
        <f t="shared" si="71"/>
        <v/>
      </c>
      <c r="AK244" s="346" t="str">
        <f t="shared" si="72"/>
        <v/>
      </c>
      <c r="AM244" s="346" t="str">
        <f t="shared" si="73"/>
        <v/>
      </c>
      <c r="AO244" s="346" t="str">
        <f t="shared" si="74"/>
        <v/>
      </c>
      <c r="AQ244" s="346" t="str">
        <f t="shared" si="75"/>
        <v/>
      </c>
      <c r="AT244" s="329" t="s">
        <v>299</v>
      </c>
    </row>
    <row r="245" spans="5:46" customFormat="1" x14ac:dyDescent="0.3">
      <c r="E245" s="346" t="str">
        <f t="shared" si="57"/>
        <v/>
      </c>
      <c r="G245" s="346" t="str">
        <f t="shared" si="57"/>
        <v/>
      </c>
      <c r="I245" s="346" t="str">
        <f t="shared" si="58"/>
        <v/>
      </c>
      <c r="K245" s="346" t="str">
        <f t="shared" si="59"/>
        <v/>
      </c>
      <c r="M245" s="346" t="str">
        <f t="shared" si="60"/>
        <v/>
      </c>
      <c r="O245" s="346" t="str">
        <f t="shared" si="61"/>
        <v/>
      </c>
      <c r="Q245" s="346" t="str">
        <f t="shared" si="62"/>
        <v/>
      </c>
      <c r="S245" s="346" t="str">
        <f t="shared" si="63"/>
        <v/>
      </c>
      <c r="U245" s="346" t="str">
        <f t="shared" si="64"/>
        <v/>
      </c>
      <c r="W245" s="346" t="str">
        <f t="shared" si="65"/>
        <v/>
      </c>
      <c r="Y245" s="346" t="str">
        <f t="shared" si="66"/>
        <v/>
      </c>
      <c r="AA245" s="346" t="str">
        <f t="shared" si="67"/>
        <v/>
      </c>
      <c r="AC245" s="346" t="str">
        <f t="shared" si="68"/>
        <v/>
      </c>
      <c r="AE245" s="346" t="str">
        <f t="shared" si="69"/>
        <v/>
      </c>
      <c r="AG245" s="346" t="str">
        <f t="shared" si="70"/>
        <v/>
      </c>
      <c r="AI245" s="346" t="str">
        <f t="shared" si="71"/>
        <v/>
      </c>
      <c r="AK245" s="346" t="str">
        <f t="shared" si="72"/>
        <v/>
      </c>
      <c r="AM245" s="346" t="str">
        <f t="shared" si="73"/>
        <v/>
      </c>
      <c r="AO245" s="346" t="str">
        <f t="shared" si="74"/>
        <v/>
      </c>
      <c r="AQ245" s="346" t="str">
        <f t="shared" si="75"/>
        <v/>
      </c>
      <c r="AT245" s="329" t="s">
        <v>299</v>
      </c>
    </row>
    <row r="246" spans="5:46" customFormat="1" x14ac:dyDescent="0.3">
      <c r="E246" s="346" t="str">
        <f t="shared" si="57"/>
        <v/>
      </c>
      <c r="G246" s="346" t="str">
        <f t="shared" si="57"/>
        <v/>
      </c>
      <c r="I246" s="346" t="str">
        <f t="shared" si="58"/>
        <v/>
      </c>
      <c r="K246" s="346" t="str">
        <f t="shared" si="59"/>
        <v/>
      </c>
      <c r="M246" s="346" t="str">
        <f t="shared" si="60"/>
        <v/>
      </c>
      <c r="O246" s="346" t="str">
        <f t="shared" si="61"/>
        <v/>
      </c>
      <c r="Q246" s="346" t="str">
        <f t="shared" si="62"/>
        <v/>
      </c>
      <c r="S246" s="346" t="str">
        <f t="shared" si="63"/>
        <v/>
      </c>
      <c r="U246" s="346" t="str">
        <f t="shared" si="64"/>
        <v/>
      </c>
      <c r="W246" s="346" t="str">
        <f t="shared" si="65"/>
        <v/>
      </c>
      <c r="Y246" s="346" t="str">
        <f t="shared" si="66"/>
        <v/>
      </c>
      <c r="AA246" s="346" t="str">
        <f t="shared" si="67"/>
        <v/>
      </c>
      <c r="AC246" s="346" t="str">
        <f t="shared" si="68"/>
        <v/>
      </c>
      <c r="AE246" s="346" t="str">
        <f t="shared" si="69"/>
        <v/>
      </c>
      <c r="AG246" s="346" t="str">
        <f t="shared" si="70"/>
        <v/>
      </c>
      <c r="AI246" s="346" t="str">
        <f t="shared" si="71"/>
        <v/>
      </c>
      <c r="AK246" s="346" t="str">
        <f t="shared" si="72"/>
        <v/>
      </c>
      <c r="AM246" s="346" t="str">
        <f t="shared" si="73"/>
        <v/>
      </c>
      <c r="AO246" s="346" t="str">
        <f t="shared" si="74"/>
        <v/>
      </c>
      <c r="AQ246" s="346" t="str">
        <f t="shared" si="75"/>
        <v/>
      </c>
      <c r="AT246" s="329" t="s">
        <v>299</v>
      </c>
    </row>
    <row r="247" spans="5:46" customFormat="1" x14ac:dyDescent="0.3">
      <c r="E247" s="346" t="str">
        <f t="shared" si="57"/>
        <v/>
      </c>
      <c r="G247" s="346" t="str">
        <f t="shared" si="57"/>
        <v/>
      </c>
      <c r="I247" s="346" t="str">
        <f t="shared" si="58"/>
        <v/>
      </c>
      <c r="K247" s="346" t="str">
        <f t="shared" si="59"/>
        <v/>
      </c>
      <c r="M247" s="346" t="str">
        <f t="shared" si="60"/>
        <v/>
      </c>
      <c r="O247" s="346" t="str">
        <f t="shared" si="61"/>
        <v/>
      </c>
      <c r="Q247" s="346" t="str">
        <f t="shared" si="62"/>
        <v/>
      </c>
      <c r="S247" s="346" t="str">
        <f t="shared" si="63"/>
        <v/>
      </c>
      <c r="U247" s="346" t="str">
        <f t="shared" si="64"/>
        <v/>
      </c>
      <c r="W247" s="346" t="str">
        <f t="shared" si="65"/>
        <v/>
      </c>
      <c r="Y247" s="346" t="str">
        <f t="shared" si="66"/>
        <v/>
      </c>
      <c r="AA247" s="346" t="str">
        <f t="shared" si="67"/>
        <v/>
      </c>
      <c r="AC247" s="346" t="str">
        <f t="shared" si="68"/>
        <v/>
      </c>
      <c r="AE247" s="346" t="str">
        <f t="shared" si="69"/>
        <v/>
      </c>
      <c r="AG247" s="346" t="str">
        <f t="shared" si="70"/>
        <v/>
      </c>
      <c r="AI247" s="346" t="str">
        <f t="shared" si="71"/>
        <v/>
      </c>
      <c r="AK247" s="346" t="str">
        <f t="shared" si="72"/>
        <v/>
      </c>
      <c r="AM247" s="346" t="str">
        <f t="shared" si="73"/>
        <v/>
      </c>
      <c r="AO247" s="346" t="str">
        <f t="shared" si="74"/>
        <v/>
      </c>
      <c r="AQ247" s="346" t="str">
        <f t="shared" si="75"/>
        <v/>
      </c>
      <c r="AT247" s="329" t="s">
        <v>299</v>
      </c>
    </row>
    <row r="248" spans="5:46" customFormat="1" x14ac:dyDescent="0.3">
      <c r="E248" s="346" t="str">
        <f t="shared" si="57"/>
        <v/>
      </c>
      <c r="G248" s="346" t="str">
        <f t="shared" si="57"/>
        <v/>
      </c>
      <c r="I248" s="346" t="str">
        <f t="shared" si="58"/>
        <v/>
      </c>
      <c r="K248" s="346" t="str">
        <f t="shared" si="59"/>
        <v/>
      </c>
      <c r="M248" s="346" t="str">
        <f t="shared" si="60"/>
        <v/>
      </c>
      <c r="O248" s="346" t="str">
        <f t="shared" si="61"/>
        <v/>
      </c>
      <c r="Q248" s="346" t="str">
        <f t="shared" si="62"/>
        <v/>
      </c>
      <c r="S248" s="346" t="str">
        <f t="shared" si="63"/>
        <v/>
      </c>
      <c r="U248" s="346" t="str">
        <f t="shared" si="64"/>
        <v/>
      </c>
      <c r="W248" s="346" t="str">
        <f t="shared" si="65"/>
        <v/>
      </c>
      <c r="Y248" s="346" t="str">
        <f t="shared" si="66"/>
        <v/>
      </c>
      <c r="AA248" s="346" t="str">
        <f t="shared" si="67"/>
        <v/>
      </c>
      <c r="AC248" s="346" t="str">
        <f t="shared" si="68"/>
        <v/>
      </c>
      <c r="AE248" s="346" t="str">
        <f t="shared" si="69"/>
        <v/>
      </c>
      <c r="AG248" s="346" t="str">
        <f t="shared" si="70"/>
        <v/>
      </c>
      <c r="AI248" s="346" t="str">
        <f t="shared" si="71"/>
        <v/>
      </c>
      <c r="AK248" s="346" t="str">
        <f t="shared" si="72"/>
        <v/>
      </c>
      <c r="AM248" s="346" t="str">
        <f t="shared" si="73"/>
        <v/>
      </c>
      <c r="AO248" s="346" t="str">
        <f t="shared" si="74"/>
        <v/>
      </c>
      <c r="AQ248" s="346" t="str">
        <f t="shared" si="75"/>
        <v/>
      </c>
      <c r="AT248" s="329" t="s">
        <v>299</v>
      </c>
    </row>
    <row r="249" spans="5:46" customFormat="1" x14ac:dyDescent="0.3">
      <c r="E249" s="346" t="str">
        <f t="shared" si="57"/>
        <v/>
      </c>
      <c r="G249" s="346" t="str">
        <f t="shared" si="57"/>
        <v/>
      </c>
      <c r="I249" s="346" t="str">
        <f t="shared" si="58"/>
        <v/>
      </c>
      <c r="K249" s="346" t="str">
        <f t="shared" si="59"/>
        <v/>
      </c>
      <c r="M249" s="346" t="str">
        <f t="shared" si="60"/>
        <v/>
      </c>
      <c r="O249" s="346" t="str">
        <f t="shared" si="61"/>
        <v/>
      </c>
      <c r="Q249" s="346" t="str">
        <f t="shared" si="62"/>
        <v/>
      </c>
      <c r="S249" s="346" t="str">
        <f t="shared" si="63"/>
        <v/>
      </c>
      <c r="U249" s="346" t="str">
        <f t="shared" si="64"/>
        <v/>
      </c>
      <c r="W249" s="346" t="str">
        <f t="shared" si="65"/>
        <v/>
      </c>
      <c r="Y249" s="346" t="str">
        <f t="shared" si="66"/>
        <v/>
      </c>
      <c r="AA249" s="346" t="str">
        <f t="shared" si="67"/>
        <v/>
      </c>
      <c r="AC249" s="346" t="str">
        <f t="shared" si="68"/>
        <v/>
      </c>
      <c r="AE249" s="346" t="str">
        <f t="shared" si="69"/>
        <v/>
      </c>
      <c r="AG249" s="346" t="str">
        <f t="shared" si="70"/>
        <v/>
      </c>
      <c r="AI249" s="346" t="str">
        <f t="shared" si="71"/>
        <v/>
      </c>
      <c r="AK249" s="346" t="str">
        <f t="shared" si="72"/>
        <v/>
      </c>
      <c r="AM249" s="346" t="str">
        <f t="shared" si="73"/>
        <v/>
      </c>
      <c r="AO249" s="346" t="str">
        <f t="shared" si="74"/>
        <v/>
      </c>
      <c r="AQ249" s="346" t="str">
        <f t="shared" si="75"/>
        <v/>
      </c>
      <c r="AT249" s="329" t="s">
        <v>299</v>
      </c>
    </row>
    <row r="250" spans="5:46" customFormat="1" x14ac:dyDescent="0.3">
      <c r="E250" s="346" t="str">
        <f t="shared" si="57"/>
        <v/>
      </c>
      <c r="G250" s="346" t="str">
        <f t="shared" si="57"/>
        <v/>
      </c>
      <c r="I250" s="346" t="str">
        <f t="shared" si="58"/>
        <v/>
      </c>
      <c r="K250" s="346" t="str">
        <f t="shared" si="59"/>
        <v/>
      </c>
      <c r="M250" s="346" t="str">
        <f t="shared" si="60"/>
        <v/>
      </c>
      <c r="O250" s="346" t="str">
        <f t="shared" si="61"/>
        <v/>
      </c>
      <c r="Q250" s="346" t="str">
        <f t="shared" si="62"/>
        <v/>
      </c>
      <c r="S250" s="346" t="str">
        <f t="shared" si="63"/>
        <v/>
      </c>
      <c r="U250" s="346" t="str">
        <f t="shared" si="64"/>
        <v/>
      </c>
      <c r="W250" s="346" t="str">
        <f t="shared" si="65"/>
        <v/>
      </c>
      <c r="Y250" s="346" t="str">
        <f t="shared" si="66"/>
        <v/>
      </c>
      <c r="AA250" s="346" t="str">
        <f t="shared" si="67"/>
        <v/>
      </c>
      <c r="AC250" s="346" t="str">
        <f t="shared" si="68"/>
        <v/>
      </c>
      <c r="AE250" s="346" t="str">
        <f t="shared" si="69"/>
        <v/>
      </c>
      <c r="AG250" s="346" t="str">
        <f t="shared" si="70"/>
        <v/>
      </c>
      <c r="AI250" s="346" t="str">
        <f t="shared" si="71"/>
        <v/>
      </c>
      <c r="AK250" s="346" t="str">
        <f t="shared" si="72"/>
        <v/>
      </c>
      <c r="AM250" s="346" t="str">
        <f t="shared" si="73"/>
        <v/>
      </c>
      <c r="AO250" s="346" t="str">
        <f t="shared" si="74"/>
        <v/>
      </c>
      <c r="AQ250" s="346" t="str">
        <f t="shared" si="75"/>
        <v/>
      </c>
      <c r="AT250" s="329" t="s">
        <v>299</v>
      </c>
    </row>
    <row r="251" spans="5:46" customFormat="1" x14ac:dyDescent="0.3">
      <c r="E251" s="346" t="str">
        <f t="shared" si="57"/>
        <v/>
      </c>
      <c r="G251" s="346" t="str">
        <f t="shared" si="57"/>
        <v/>
      </c>
      <c r="I251" s="346" t="str">
        <f t="shared" si="58"/>
        <v/>
      </c>
      <c r="K251" s="346" t="str">
        <f t="shared" si="59"/>
        <v/>
      </c>
      <c r="M251" s="346" t="str">
        <f t="shared" si="60"/>
        <v/>
      </c>
      <c r="O251" s="346" t="str">
        <f t="shared" si="61"/>
        <v/>
      </c>
      <c r="Q251" s="346" t="str">
        <f t="shared" si="62"/>
        <v/>
      </c>
      <c r="S251" s="346" t="str">
        <f t="shared" si="63"/>
        <v/>
      </c>
      <c r="U251" s="346" t="str">
        <f t="shared" si="64"/>
        <v/>
      </c>
      <c r="W251" s="346" t="str">
        <f t="shared" si="65"/>
        <v/>
      </c>
      <c r="Y251" s="346" t="str">
        <f t="shared" si="66"/>
        <v/>
      </c>
      <c r="AA251" s="346" t="str">
        <f t="shared" si="67"/>
        <v/>
      </c>
      <c r="AC251" s="346" t="str">
        <f t="shared" si="68"/>
        <v/>
      </c>
      <c r="AE251" s="346" t="str">
        <f t="shared" si="69"/>
        <v/>
      </c>
      <c r="AG251" s="346" t="str">
        <f t="shared" si="70"/>
        <v/>
      </c>
      <c r="AI251" s="346" t="str">
        <f t="shared" si="71"/>
        <v/>
      </c>
      <c r="AK251" s="346" t="str">
        <f t="shared" si="72"/>
        <v/>
      </c>
      <c r="AM251" s="346" t="str">
        <f t="shared" si="73"/>
        <v/>
      </c>
      <c r="AO251" s="346" t="str">
        <f t="shared" si="74"/>
        <v/>
      </c>
      <c r="AQ251" s="346" t="str">
        <f t="shared" si="75"/>
        <v/>
      </c>
      <c r="AT251" s="329" t="s">
        <v>299</v>
      </c>
    </row>
    <row r="252" spans="5:46" customFormat="1" x14ac:dyDescent="0.3">
      <c r="E252" s="346" t="str">
        <f t="shared" si="57"/>
        <v/>
      </c>
      <c r="G252" s="346" t="str">
        <f t="shared" si="57"/>
        <v/>
      </c>
      <c r="I252" s="346" t="str">
        <f t="shared" si="58"/>
        <v/>
      </c>
      <c r="K252" s="346" t="str">
        <f t="shared" si="59"/>
        <v/>
      </c>
      <c r="M252" s="346" t="str">
        <f t="shared" si="60"/>
        <v/>
      </c>
      <c r="O252" s="346" t="str">
        <f t="shared" si="61"/>
        <v/>
      </c>
      <c r="Q252" s="346" t="str">
        <f t="shared" si="62"/>
        <v/>
      </c>
      <c r="S252" s="346" t="str">
        <f t="shared" si="63"/>
        <v/>
      </c>
      <c r="U252" s="346" t="str">
        <f t="shared" si="64"/>
        <v/>
      </c>
      <c r="W252" s="346" t="str">
        <f t="shared" si="65"/>
        <v/>
      </c>
      <c r="Y252" s="346" t="str">
        <f t="shared" si="66"/>
        <v/>
      </c>
      <c r="AA252" s="346" t="str">
        <f t="shared" si="67"/>
        <v/>
      </c>
      <c r="AC252" s="346" t="str">
        <f t="shared" si="68"/>
        <v/>
      </c>
      <c r="AE252" s="346" t="str">
        <f t="shared" si="69"/>
        <v/>
      </c>
      <c r="AG252" s="346" t="str">
        <f t="shared" si="70"/>
        <v/>
      </c>
      <c r="AI252" s="346" t="str">
        <f t="shared" si="71"/>
        <v/>
      </c>
      <c r="AK252" s="346" t="str">
        <f t="shared" si="72"/>
        <v/>
      </c>
      <c r="AM252" s="346" t="str">
        <f t="shared" si="73"/>
        <v/>
      </c>
      <c r="AO252" s="346" t="str">
        <f t="shared" si="74"/>
        <v/>
      </c>
      <c r="AQ252" s="346" t="str">
        <f t="shared" si="75"/>
        <v/>
      </c>
      <c r="AT252" s="329" t="s">
        <v>299</v>
      </c>
    </row>
    <row r="253" spans="5:46" customFormat="1" x14ac:dyDescent="0.3">
      <c r="E253" s="346" t="str">
        <f t="shared" si="57"/>
        <v/>
      </c>
      <c r="G253" s="346" t="str">
        <f t="shared" si="57"/>
        <v/>
      </c>
      <c r="I253" s="346" t="str">
        <f t="shared" si="58"/>
        <v/>
      </c>
      <c r="K253" s="346" t="str">
        <f t="shared" si="59"/>
        <v/>
      </c>
      <c r="M253" s="346" t="str">
        <f t="shared" si="60"/>
        <v/>
      </c>
      <c r="O253" s="346" t="str">
        <f t="shared" si="61"/>
        <v/>
      </c>
      <c r="Q253" s="346" t="str">
        <f t="shared" si="62"/>
        <v/>
      </c>
      <c r="S253" s="346" t="str">
        <f t="shared" si="63"/>
        <v/>
      </c>
      <c r="U253" s="346" t="str">
        <f t="shared" si="64"/>
        <v/>
      </c>
      <c r="W253" s="346" t="str">
        <f t="shared" si="65"/>
        <v/>
      </c>
      <c r="Y253" s="346" t="str">
        <f t="shared" si="66"/>
        <v/>
      </c>
      <c r="AA253" s="346" t="str">
        <f t="shared" si="67"/>
        <v/>
      </c>
      <c r="AC253" s="346" t="str">
        <f t="shared" si="68"/>
        <v/>
      </c>
      <c r="AE253" s="346" t="str">
        <f t="shared" si="69"/>
        <v/>
      </c>
      <c r="AG253" s="346" t="str">
        <f t="shared" si="70"/>
        <v/>
      </c>
      <c r="AI253" s="346" t="str">
        <f t="shared" si="71"/>
        <v/>
      </c>
      <c r="AK253" s="346" t="str">
        <f t="shared" si="72"/>
        <v/>
      </c>
      <c r="AM253" s="346" t="str">
        <f t="shared" si="73"/>
        <v/>
      </c>
      <c r="AO253" s="346" t="str">
        <f t="shared" si="74"/>
        <v/>
      </c>
      <c r="AQ253" s="346" t="str">
        <f t="shared" si="75"/>
        <v/>
      </c>
      <c r="AT253" s="329" t="s">
        <v>299</v>
      </c>
    </row>
    <row r="254" spans="5:46" customFormat="1" x14ac:dyDescent="0.3">
      <c r="E254" s="346" t="str">
        <f t="shared" si="57"/>
        <v/>
      </c>
      <c r="G254" s="346" t="str">
        <f t="shared" si="57"/>
        <v/>
      </c>
      <c r="I254" s="346" t="str">
        <f t="shared" si="58"/>
        <v/>
      </c>
      <c r="K254" s="346" t="str">
        <f t="shared" si="59"/>
        <v/>
      </c>
      <c r="M254" s="346" t="str">
        <f t="shared" si="60"/>
        <v/>
      </c>
      <c r="O254" s="346" t="str">
        <f t="shared" si="61"/>
        <v/>
      </c>
      <c r="Q254" s="346" t="str">
        <f t="shared" si="62"/>
        <v/>
      </c>
      <c r="S254" s="346" t="str">
        <f t="shared" si="63"/>
        <v/>
      </c>
      <c r="U254" s="346" t="str">
        <f t="shared" si="64"/>
        <v/>
      </c>
      <c r="W254" s="346" t="str">
        <f t="shared" si="65"/>
        <v/>
      </c>
      <c r="Y254" s="346" t="str">
        <f t="shared" si="66"/>
        <v/>
      </c>
      <c r="AA254" s="346" t="str">
        <f t="shared" si="67"/>
        <v/>
      </c>
      <c r="AC254" s="346" t="str">
        <f t="shared" si="68"/>
        <v/>
      </c>
      <c r="AE254" s="346" t="str">
        <f t="shared" si="69"/>
        <v/>
      </c>
      <c r="AG254" s="346" t="str">
        <f t="shared" si="70"/>
        <v/>
      </c>
      <c r="AI254" s="346" t="str">
        <f t="shared" si="71"/>
        <v/>
      </c>
      <c r="AK254" s="346" t="str">
        <f t="shared" si="72"/>
        <v/>
      </c>
      <c r="AM254" s="346" t="str">
        <f t="shared" si="73"/>
        <v/>
      </c>
      <c r="AO254" s="346" t="str">
        <f t="shared" si="74"/>
        <v/>
      </c>
      <c r="AQ254" s="346" t="str">
        <f t="shared" si="75"/>
        <v/>
      </c>
      <c r="AT254" s="329" t="s">
        <v>299</v>
      </c>
    </row>
    <row r="255" spans="5:46" customFormat="1" x14ac:dyDescent="0.3">
      <c r="E255" s="346" t="str">
        <f t="shared" si="57"/>
        <v/>
      </c>
      <c r="G255" s="346" t="str">
        <f t="shared" si="57"/>
        <v/>
      </c>
      <c r="I255" s="346" t="str">
        <f t="shared" si="58"/>
        <v/>
      </c>
      <c r="K255" s="346" t="str">
        <f t="shared" si="59"/>
        <v/>
      </c>
      <c r="M255" s="346" t="str">
        <f t="shared" si="60"/>
        <v/>
      </c>
      <c r="O255" s="346" t="str">
        <f t="shared" si="61"/>
        <v/>
      </c>
      <c r="Q255" s="346" t="str">
        <f t="shared" si="62"/>
        <v/>
      </c>
      <c r="S255" s="346" t="str">
        <f t="shared" si="63"/>
        <v/>
      </c>
      <c r="U255" s="346" t="str">
        <f t="shared" si="64"/>
        <v/>
      </c>
      <c r="W255" s="346" t="str">
        <f t="shared" si="65"/>
        <v/>
      </c>
      <c r="Y255" s="346" t="str">
        <f t="shared" si="66"/>
        <v/>
      </c>
      <c r="AA255" s="346" t="str">
        <f t="shared" si="67"/>
        <v/>
      </c>
      <c r="AC255" s="346" t="str">
        <f t="shared" si="68"/>
        <v/>
      </c>
      <c r="AE255" s="346" t="str">
        <f t="shared" si="69"/>
        <v/>
      </c>
      <c r="AG255" s="346" t="str">
        <f t="shared" si="70"/>
        <v/>
      </c>
      <c r="AI255" s="346" t="str">
        <f t="shared" si="71"/>
        <v/>
      </c>
      <c r="AK255" s="346" t="str">
        <f t="shared" si="72"/>
        <v/>
      </c>
      <c r="AM255" s="346" t="str">
        <f t="shared" si="73"/>
        <v/>
      </c>
      <c r="AO255" s="346" t="str">
        <f t="shared" si="74"/>
        <v/>
      </c>
      <c r="AQ255" s="346" t="str">
        <f t="shared" si="75"/>
        <v/>
      </c>
      <c r="AT255" s="329" t="s">
        <v>299</v>
      </c>
    </row>
    <row r="256" spans="5:46" customFormat="1" x14ac:dyDescent="0.3">
      <c r="E256" s="346" t="str">
        <f t="shared" si="57"/>
        <v/>
      </c>
      <c r="G256" s="346" t="str">
        <f t="shared" si="57"/>
        <v/>
      </c>
      <c r="I256" s="346" t="str">
        <f t="shared" si="58"/>
        <v/>
      </c>
      <c r="K256" s="346" t="str">
        <f t="shared" si="59"/>
        <v/>
      </c>
      <c r="M256" s="346" t="str">
        <f t="shared" si="60"/>
        <v/>
      </c>
      <c r="O256" s="346" t="str">
        <f t="shared" si="61"/>
        <v/>
      </c>
      <c r="Q256" s="346" t="str">
        <f t="shared" si="62"/>
        <v/>
      </c>
      <c r="S256" s="346" t="str">
        <f t="shared" si="63"/>
        <v/>
      </c>
      <c r="U256" s="346" t="str">
        <f t="shared" si="64"/>
        <v/>
      </c>
      <c r="W256" s="346" t="str">
        <f t="shared" si="65"/>
        <v/>
      </c>
      <c r="Y256" s="346" t="str">
        <f t="shared" si="66"/>
        <v/>
      </c>
      <c r="AA256" s="346" t="str">
        <f t="shared" si="67"/>
        <v/>
      </c>
      <c r="AC256" s="346" t="str">
        <f t="shared" si="68"/>
        <v/>
      </c>
      <c r="AE256" s="346" t="str">
        <f t="shared" si="69"/>
        <v/>
      </c>
      <c r="AG256" s="346" t="str">
        <f t="shared" si="70"/>
        <v/>
      </c>
      <c r="AI256" s="346" t="str">
        <f t="shared" si="71"/>
        <v/>
      </c>
      <c r="AK256" s="346" t="str">
        <f t="shared" si="72"/>
        <v/>
      </c>
      <c r="AM256" s="346" t="str">
        <f t="shared" si="73"/>
        <v/>
      </c>
      <c r="AO256" s="346" t="str">
        <f t="shared" si="74"/>
        <v/>
      </c>
      <c r="AQ256" s="346" t="str">
        <f t="shared" si="75"/>
        <v/>
      </c>
      <c r="AT256" s="329" t="s">
        <v>299</v>
      </c>
    </row>
    <row r="257" spans="5:46" customFormat="1" x14ac:dyDescent="0.3">
      <c r="E257" s="346" t="str">
        <f t="shared" si="57"/>
        <v/>
      </c>
      <c r="G257" s="346" t="str">
        <f t="shared" si="57"/>
        <v/>
      </c>
      <c r="I257" s="346" t="str">
        <f t="shared" si="58"/>
        <v/>
      </c>
      <c r="K257" s="346" t="str">
        <f t="shared" si="59"/>
        <v/>
      </c>
      <c r="M257" s="346" t="str">
        <f t="shared" si="60"/>
        <v/>
      </c>
      <c r="O257" s="346" t="str">
        <f t="shared" si="61"/>
        <v/>
      </c>
      <c r="Q257" s="346" t="str">
        <f t="shared" si="62"/>
        <v/>
      </c>
      <c r="S257" s="346" t="str">
        <f t="shared" si="63"/>
        <v/>
      </c>
      <c r="U257" s="346" t="str">
        <f t="shared" si="64"/>
        <v/>
      </c>
      <c r="W257" s="346" t="str">
        <f t="shared" si="65"/>
        <v/>
      </c>
      <c r="Y257" s="346" t="str">
        <f t="shared" si="66"/>
        <v/>
      </c>
      <c r="AA257" s="346" t="str">
        <f t="shared" si="67"/>
        <v/>
      </c>
      <c r="AC257" s="346" t="str">
        <f t="shared" si="68"/>
        <v/>
      </c>
      <c r="AE257" s="346" t="str">
        <f t="shared" si="69"/>
        <v/>
      </c>
      <c r="AG257" s="346" t="str">
        <f t="shared" si="70"/>
        <v/>
      </c>
      <c r="AI257" s="346" t="str">
        <f t="shared" si="71"/>
        <v/>
      </c>
      <c r="AK257" s="346" t="str">
        <f t="shared" si="72"/>
        <v/>
      </c>
      <c r="AM257" s="346" t="str">
        <f t="shared" si="73"/>
        <v/>
      </c>
      <c r="AO257" s="346" t="str">
        <f t="shared" si="74"/>
        <v/>
      </c>
      <c r="AQ257" s="346" t="str">
        <f t="shared" si="75"/>
        <v/>
      </c>
      <c r="AT257" s="329" t="s">
        <v>299</v>
      </c>
    </row>
    <row r="258" spans="5:46" customFormat="1" x14ac:dyDescent="0.3">
      <c r="E258" s="346" t="str">
        <f t="shared" si="57"/>
        <v/>
      </c>
      <c r="G258" s="346" t="str">
        <f t="shared" si="57"/>
        <v/>
      </c>
      <c r="I258" s="346" t="str">
        <f t="shared" si="58"/>
        <v/>
      </c>
      <c r="K258" s="346" t="str">
        <f t="shared" si="59"/>
        <v/>
      </c>
      <c r="M258" s="346" t="str">
        <f t="shared" si="60"/>
        <v/>
      </c>
      <c r="O258" s="346" t="str">
        <f t="shared" si="61"/>
        <v/>
      </c>
      <c r="Q258" s="346" t="str">
        <f t="shared" si="62"/>
        <v/>
      </c>
      <c r="S258" s="346" t="str">
        <f t="shared" si="63"/>
        <v/>
      </c>
      <c r="U258" s="346" t="str">
        <f t="shared" si="64"/>
        <v/>
      </c>
      <c r="W258" s="346" t="str">
        <f t="shared" si="65"/>
        <v/>
      </c>
      <c r="Y258" s="346" t="str">
        <f t="shared" si="66"/>
        <v/>
      </c>
      <c r="AA258" s="346" t="str">
        <f t="shared" si="67"/>
        <v/>
      </c>
      <c r="AC258" s="346" t="str">
        <f t="shared" si="68"/>
        <v/>
      </c>
      <c r="AE258" s="346" t="str">
        <f t="shared" si="69"/>
        <v/>
      </c>
      <c r="AG258" s="346" t="str">
        <f t="shared" si="70"/>
        <v/>
      </c>
      <c r="AI258" s="346" t="str">
        <f t="shared" si="71"/>
        <v/>
      </c>
      <c r="AK258" s="346" t="str">
        <f t="shared" si="72"/>
        <v/>
      </c>
      <c r="AM258" s="346" t="str">
        <f t="shared" si="73"/>
        <v/>
      </c>
      <c r="AO258" s="346" t="str">
        <f t="shared" si="74"/>
        <v/>
      </c>
      <c r="AQ258" s="346" t="str">
        <f t="shared" si="75"/>
        <v/>
      </c>
      <c r="AT258" s="329" t="s">
        <v>299</v>
      </c>
    </row>
    <row r="259" spans="5:46" customFormat="1" x14ac:dyDescent="0.3">
      <c r="E259" s="346" t="str">
        <f t="shared" si="57"/>
        <v/>
      </c>
      <c r="G259" s="346" t="str">
        <f t="shared" si="57"/>
        <v/>
      </c>
      <c r="I259" s="346" t="str">
        <f t="shared" si="58"/>
        <v/>
      </c>
      <c r="K259" s="346" t="str">
        <f t="shared" si="59"/>
        <v/>
      </c>
      <c r="M259" s="346" t="str">
        <f t="shared" si="60"/>
        <v/>
      </c>
      <c r="O259" s="346" t="str">
        <f t="shared" si="61"/>
        <v/>
      </c>
      <c r="Q259" s="346" t="str">
        <f t="shared" si="62"/>
        <v/>
      </c>
      <c r="S259" s="346" t="str">
        <f t="shared" si="63"/>
        <v/>
      </c>
      <c r="U259" s="346" t="str">
        <f t="shared" si="64"/>
        <v/>
      </c>
      <c r="W259" s="346" t="str">
        <f t="shared" si="65"/>
        <v/>
      </c>
      <c r="Y259" s="346" t="str">
        <f t="shared" si="66"/>
        <v/>
      </c>
      <c r="AA259" s="346" t="str">
        <f t="shared" si="67"/>
        <v/>
      </c>
      <c r="AC259" s="346" t="str">
        <f t="shared" si="68"/>
        <v/>
      </c>
      <c r="AE259" s="346" t="str">
        <f t="shared" si="69"/>
        <v/>
      </c>
      <c r="AG259" s="346" t="str">
        <f t="shared" si="70"/>
        <v/>
      </c>
      <c r="AI259" s="346" t="str">
        <f t="shared" si="71"/>
        <v/>
      </c>
      <c r="AK259" s="346" t="str">
        <f t="shared" si="72"/>
        <v/>
      </c>
      <c r="AM259" s="346" t="str">
        <f t="shared" si="73"/>
        <v/>
      </c>
      <c r="AO259" s="346" t="str">
        <f t="shared" si="74"/>
        <v/>
      </c>
      <c r="AQ259" s="346" t="str">
        <f t="shared" si="75"/>
        <v/>
      </c>
      <c r="AT259" s="329" t="s">
        <v>299</v>
      </c>
    </row>
    <row r="260" spans="5:46" customFormat="1" x14ac:dyDescent="0.3">
      <c r="E260" s="346" t="str">
        <f t="shared" si="57"/>
        <v/>
      </c>
      <c r="G260" s="346" t="str">
        <f t="shared" si="57"/>
        <v/>
      </c>
      <c r="I260" s="346" t="str">
        <f t="shared" si="58"/>
        <v/>
      </c>
      <c r="K260" s="346" t="str">
        <f t="shared" si="59"/>
        <v/>
      </c>
      <c r="M260" s="346" t="str">
        <f t="shared" si="60"/>
        <v/>
      </c>
      <c r="O260" s="346" t="str">
        <f t="shared" si="61"/>
        <v/>
      </c>
      <c r="Q260" s="346" t="str">
        <f t="shared" si="62"/>
        <v/>
      </c>
      <c r="S260" s="346" t="str">
        <f t="shared" si="63"/>
        <v/>
      </c>
      <c r="U260" s="346" t="str">
        <f t="shared" si="64"/>
        <v/>
      </c>
      <c r="W260" s="346" t="str">
        <f t="shared" si="65"/>
        <v/>
      </c>
      <c r="Y260" s="346" t="str">
        <f t="shared" si="66"/>
        <v/>
      </c>
      <c r="AA260" s="346" t="str">
        <f t="shared" si="67"/>
        <v/>
      </c>
      <c r="AC260" s="346" t="str">
        <f t="shared" si="68"/>
        <v/>
      </c>
      <c r="AE260" s="346" t="str">
        <f t="shared" si="69"/>
        <v/>
      </c>
      <c r="AG260" s="346" t="str">
        <f t="shared" si="70"/>
        <v/>
      </c>
      <c r="AI260" s="346" t="str">
        <f t="shared" si="71"/>
        <v/>
      </c>
      <c r="AK260" s="346" t="str">
        <f t="shared" si="72"/>
        <v/>
      </c>
      <c r="AM260" s="346" t="str">
        <f t="shared" si="73"/>
        <v/>
      </c>
      <c r="AO260" s="346" t="str">
        <f t="shared" si="74"/>
        <v/>
      </c>
      <c r="AQ260" s="346" t="str">
        <f t="shared" si="75"/>
        <v/>
      </c>
      <c r="AT260" s="329" t="s">
        <v>299</v>
      </c>
    </row>
    <row r="261" spans="5:46" customFormat="1" x14ac:dyDescent="0.3">
      <c r="E261" s="346" t="str">
        <f t="shared" si="57"/>
        <v/>
      </c>
      <c r="G261" s="346" t="str">
        <f t="shared" si="57"/>
        <v/>
      </c>
      <c r="I261" s="346" t="str">
        <f t="shared" si="58"/>
        <v/>
      </c>
      <c r="K261" s="346" t="str">
        <f t="shared" si="59"/>
        <v/>
      </c>
      <c r="M261" s="346" t="str">
        <f t="shared" si="60"/>
        <v/>
      </c>
      <c r="O261" s="346" t="str">
        <f t="shared" si="61"/>
        <v/>
      </c>
      <c r="Q261" s="346" t="str">
        <f t="shared" si="62"/>
        <v/>
      </c>
      <c r="S261" s="346" t="str">
        <f t="shared" si="63"/>
        <v/>
      </c>
      <c r="U261" s="346" t="str">
        <f t="shared" si="64"/>
        <v/>
      </c>
      <c r="W261" s="346" t="str">
        <f t="shared" si="65"/>
        <v/>
      </c>
      <c r="Y261" s="346" t="str">
        <f t="shared" si="66"/>
        <v/>
      </c>
      <c r="AA261" s="346" t="str">
        <f t="shared" si="67"/>
        <v/>
      </c>
      <c r="AC261" s="346" t="str">
        <f t="shared" si="68"/>
        <v/>
      </c>
      <c r="AE261" s="346" t="str">
        <f t="shared" si="69"/>
        <v/>
      </c>
      <c r="AG261" s="346" t="str">
        <f t="shared" si="70"/>
        <v/>
      </c>
      <c r="AI261" s="346" t="str">
        <f t="shared" si="71"/>
        <v/>
      </c>
      <c r="AK261" s="346" t="str">
        <f t="shared" si="72"/>
        <v/>
      </c>
      <c r="AM261" s="346" t="str">
        <f t="shared" si="73"/>
        <v/>
      </c>
      <c r="AO261" s="346" t="str">
        <f t="shared" si="74"/>
        <v/>
      </c>
      <c r="AQ261" s="346" t="str">
        <f t="shared" si="75"/>
        <v/>
      </c>
      <c r="AT261" s="329" t="s">
        <v>299</v>
      </c>
    </row>
    <row r="262" spans="5:46" customFormat="1" x14ac:dyDescent="0.3">
      <c r="E262" s="346" t="str">
        <f t="shared" si="57"/>
        <v/>
      </c>
      <c r="G262" s="346" t="str">
        <f t="shared" si="57"/>
        <v/>
      </c>
      <c r="I262" s="346" t="str">
        <f t="shared" si="58"/>
        <v/>
      </c>
      <c r="K262" s="346" t="str">
        <f t="shared" si="59"/>
        <v/>
      </c>
      <c r="M262" s="346" t="str">
        <f t="shared" si="60"/>
        <v/>
      </c>
      <c r="O262" s="346" t="str">
        <f t="shared" si="61"/>
        <v/>
      </c>
      <c r="Q262" s="346" t="str">
        <f t="shared" si="62"/>
        <v/>
      </c>
      <c r="S262" s="346" t="str">
        <f t="shared" si="63"/>
        <v/>
      </c>
      <c r="U262" s="346" t="str">
        <f t="shared" si="64"/>
        <v/>
      </c>
      <c r="W262" s="346" t="str">
        <f t="shared" si="65"/>
        <v/>
      </c>
      <c r="Y262" s="346" t="str">
        <f t="shared" si="66"/>
        <v/>
      </c>
      <c r="AA262" s="346" t="str">
        <f t="shared" si="67"/>
        <v/>
      </c>
      <c r="AC262" s="346" t="str">
        <f t="shared" si="68"/>
        <v/>
      </c>
      <c r="AE262" s="346" t="str">
        <f t="shared" si="69"/>
        <v/>
      </c>
      <c r="AG262" s="346" t="str">
        <f t="shared" si="70"/>
        <v/>
      </c>
      <c r="AI262" s="346" t="str">
        <f t="shared" si="71"/>
        <v/>
      </c>
      <c r="AK262" s="346" t="str">
        <f t="shared" si="72"/>
        <v/>
      </c>
      <c r="AM262" s="346" t="str">
        <f t="shared" si="73"/>
        <v/>
      </c>
      <c r="AO262" s="346" t="str">
        <f t="shared" si="74"/>
        <v/>
      </c>
      <c r="AQ262" s="346" t="str">
        <f t="shared" si="75"/>
        <v/>
      </c>
      <c r="AT262" s="329" t="s">
        <v>299</v>
      </c>
    </row>
    <row r="263" spans="5:46" customFormat="1" x14ac:dyDescent="0.3">
      <c r="E263" s="346" t="str">
        <f t="shared" si="57"/>
        <v/>
      </c>
      <c r="G263" s="346" t="str">
        <f t="shared" si="57"/>
        <v/>
      </c>
      <c r="I263" s="346" t="str">
        <f t="shared" si="58"/>
        <v/>
      </c>
      <c r="K263" s="346" t="str">
        <f t="shared" si="59"/>
        <v/>
      </c>
      <c r="M263" s="346" t="str">
        <f t="shared" si="60"/>
        <v/>
      </c>
      <c r="O263" s="346" t="str">
        <f t="shared" si="61"/>
        <v/>
      </c>
      <c r="Q263" s="346" t="str">
        <f t="shared" si="62"/>
        <v/>
      </c>
      <c r="S263" s="346" t="str">
        <f t="shared" si="63"/>
        <v/>
      </c>
      <c r="U263" s="346" t="str">
        <f t="shared" si="64"/>
        <v/>
      </c>
      <c r="W263" s="346" t="str">
        <f t="shared" si="65"/>
        <v/>
      </c>
      <c r="Y263" s="346" t="str">
        <f t="shared" si="66"/>
        <v/>
      </c>
      <c r="AA263" s="346" t="str">
        <f t="shared" si="67"/>
        <v/>
      </c>
      <c r="AC263" s="346" t="str">
        <f t="shared" si="68"/>
        <v/>
      </c>
      <c r="AE263" s="346" t="str">
        <f t="shared" si="69"/>
        <v/>
      </c>
      <c r="AG263" s="346" t="str">
        <f t="shared" si="70"/>
        <v/>
      </c>
      <c r="AI263" s="346" t="str">
        <f t="shared" si="71"/>
        <v/>
      </c>
      <c r="AK263" s="346" t="str">
        <f t="shared" si="72"/>
        <v/>
      </c>
      <c r="AM263" s="346" t="str">
        <f t="shared" si="73"/>
        <v/>
      </c>
      <c r="AO263" s="346" t="str">
        <f t="shared" si="74"/>
        <v/>
      </c>
      <c r="AQ263" s="346" t="str">
        <f t="shared" si="75"/>
        <v/>
      </c>
      <c r="AT263" s="329" t="s">
        <v>299</v>
      </c>
    </row>
    <row r="264" spans="5:46" customFormat="1" x14ac:dyDescent="0.3">
      <c r="E264" s="346" t="str">
        <f t="shared" si="57"/>
        <v/>
      </c>
      <c r="G264" s="346" t="str">
        <f t="shared" si="57"/>
        <v/>
      </c>
      <c r="I264" s="346" t="str">
        <f t="shared" si="58"/>
        <v/>
      </c>
      <c r="K264" s="346" t="str">
        <f t="shared" si="59"/>
        <v/>
      </c>
      <c r="M264" s="346" t="str">
        <f t="shared" si="60"/>
        <v/>
      </c>
      <c r="O264" s="346" t="str">
        <f t="shared" si="61"/>
        <v/>
      </c>
      <c r="Q264" s="346" t="str">
        <f t="shared" si="62"/>
        <v/>
      </c>
      <c r="S264" s="346" t="str">
        <f t="shared" si="63"/>
        <v/>
      </c>
      <c r="U264" s="346" t="str">
        <f t="shared" si="64"/>
        <v/>
      </c>
      <c r="W264" s="346" t="str">
        <f t="shared" si="65"/>
        <v/>
      </c>
      <c r="Y264" s="346" t="str">
        <f t="shared" si="66"/>
        <v/>
      </c>
      <c r="AA264" s="346" t="str">
        <f t="shared" si="67"/>
        <v/>
      </c>
      <c r="AC264" s="346" t="str">
        <f t="shared" si="68"/>
        <v/>
      </c>
      <c r="AE264" s="346" t="str">
        <f t="shared" si="69"/>
        <v/>
      </c>
      <c r="AG264" s="346" t="str">
        <f t="shared" si="70"/>
        <v/>
      </c>
      <c r="AI264" s="346" t="str">
        <f t="shared" si="71"/>
        <v/>
      </c>
      <c r="AK264" s="346" t="str">
        <f t="shared" si="72"/>
        <v/>
      </c>
      <c r="AM264" s="346" t="str">
        <f t="shared" si="73"/>
        <v/>
      </c>
      <c r="AO264" s="346" t="str">
        <f t="shared" si="74"/>
        <v/>
      </c>
      <c r="AQ264" s="346" t="str">
        <f t="shared" si="75"/>
        <v/>
      </c>
      <c r="AT264" s="329" t="s">
        <v>299</v>
      </c>
    </row>
    <row r="265" spans="5:46" customFormat="1" x14ac:dyDescent="0.3">
      <c r="E265" s="346" t="str">
        <f t="shared" si="57"/>
        <v/>
      </c>
      <c r="G265" s="346" t="str">
        <f t="shared" si="57"/>
        <v/>
      </c>
      <c r="I265" s="346" t="str">
        <f t="shared" si="58"/>
        <v/>
      </c>
      <c r="K265" s="346" t="str">
        <f t="shared" si="59"/>
        <v/>
      </c>
      <c r="M265" s="346" t="str">
        <f t="shared" si="60"/>
        <v/>
      </c>
      <c r="O265" s="346" t="str">
        <f t="shared" si="61"/>
        <v/>
      </c>
      <c r="Q265" s="346" t="str">
        <f t="shared" si="62"/>
        <v/>
      </c>
      <c r="S265" s="346" t="str">
        <f t="shared" si="63"/>
        <v/>
      </c>
      <c r="U265" s="346" t="str">
        <f t="shared" si="64"/>
        <v/>
      </c>
      <c r="W265" s="346" t="str">
        <f t="shared" si="65"/>
        <v/>
      </c>
      <c r="Y265" s="346" t="str">
        <f t="shared" si="66"/>
        <v/>
      </c>
      <c r="AA265" s="346" t="str">
        <f t="shared" si="67"/>
        <v/>
      </c>
      <c r="AC265" s="346" t="str">
        <f t="shared" si="68"/>
        <v/>
      </c>
      <c r="AE265" s="346" t="str">
        <f t="shared" si="69"/>
        <v/>
      </c>
      <c r="AG265" s="346" t="str">
        <f t="shared" si="70"/>
        <v/>
      </c>
      <c r="AI265" s="346" t="str">
        <f t="shared" si="71"/>
        <v/>
      </c>
      <c r="AK265" s="346" t="str">
        <f t="shared" si="72"/>
        <v/>
      </c>
      <c r="AM265" s="346" t="str">
        <f t="shared" si="73"/>
        <v/>
      </c>
      <c r="AO265" s="346" t="str">
        <f t="shared" si="74"/>
        <v/>
      </c>
      <c r="AQ265" s="346" t="str">
        <f t="shared" si="75"/>
        <v/>
      </c>
      <c r="AT265" s="329" t="s">
        <v>299</v>
      </c>
    </row>
    <row r="266" spans="5:46" customFormat="1" x14ac:dyDescent="0.3">
      <c r="E266" s="346" t="str">
        <f t="shared" si="57"/>
        <v/>
      </c>
      <c r="G266" s="346" t="str">
        <f t="shared" si="57"/>
        <v/>
      </c>
      <c r="I266" s="346" t="str">
        <f t="shared" si="58"/>
        <v/>
      </c>
      <c r="K266" s="346" t="str">
        <f t="shared" si="59"/>
        <v/>
      </c>
      <c r="M266" s="346" t="str">
        <f t="shared" si="60"/>
        <v/>
      </c>
      <c r="O266" s="346" t="str">
        <f t="shared" si="61"/>
        <v/>
      </c>
      <c r="Q266" s="346" t="str">
        <f t="shared" si="62"/>
        <v/>
      </c>
      <c r="S266" s="346" t="str">
        <f t="shared" si="63"/>
        <v/>
      </c>
      <c r="U266" s="346" t="str">
        <f t="shared" si="64"/>
        <v/>
      </c>
      <c r="W266" s="346" t="str">
        <f t="shared" si="65"/>
        <v/>
      </c>
      <c r="Y266" s="346" t="str">
        <f t="shared" si="66"/>
        <v/>
      </c>
      <c r="AA266" s="346" t="str">
        <f t="shared" si="67"/>
        <v/>
      </c>
      <c r="AC266" s="346" t="str">
        <f t="shared" si="68"/>
        <v/>
      </c>
      <c r="AE266" s="346" t="str">
        <f t="shared" si="69"/>
        <v/>
      </c>
      <c r="AG266" s="346" t="str">
        <f t="shared" si="70"/>
        <v/>
      </c>
      <c r="AI266" s="346" t="str">
        <f t="shared" si="71"/>
        <v/>
      </c>
      <c r="AK266" s="346" t="str">
        <f t="shared" si="72"/>
        <v/>
      </c>
      <c r="AM266" s="346" t="str">
        <f t="shared" si="73"/>
        <v/>
      </c>
      <c r="AO266" s="346" t="str">
        <f t="shared" si="74"/>
        <v/>
      </c>
      <c r="AQ266" s="346" t="str">
        <f t="shared" si="75"/>
        <v/>
      </c>
      <c r="AT266" s="329" t="s">
        <v>299</v>
      </c>
    </row>
    <row r="267" spans="5:46" customFormat="1" x14ac:dyDescent="0.3">
      <c r="E267" s="346" t="str">
        <f t="shared" si="57"/>
        <v/>
      </c>
      <c r="G267" s="346" t="str">
        <f t="shared" si="57"/>
        <v/>
      </c>
      <c r="I267" s="346" t="str">
        <f t="shared" si="58"/>
        <v/>
      </c>
      <c r="K267" s="346" t="str">
        <f t="shared" si="59"/>
        <v/>
      </c>
      <c r="M267" s="346" t="str">
        <f t="shared" si="60"/>
        <v/>
      </c>
      <c r="O267" s="346" t="str">
        <f t="shared" si="61"/>
        <v/>
      </c>
      <c r="Q267" s="346" t="str">
        <f t="shared" si="62"/>
        <v/>
      </c>
      <c r="S267" s="346" t="str">
        <f t="shared" si="63"/>
        <v/>
      </c>
      <c r="U267" s="346" t="str">
        <f t="shared" si="64"/>
        <v/>
      </c>
      <c r="W267" s="346" t="str">
        <f t="shared" si="65"/>
        <v/>
      </c>
      <c r="Y267" s="346" t="str">
        <f t="shared" si="66"/>
        <v/>
      </c>
      <c r="AA267" s="346" t="str">
        <f t="shared" si="67"/>
        <v/>
      </c>
      <c r="AC267" s="346" t="str">
        <f t="shared" si="68"/>
        <v/>
      </c>
      <c r="AE267" s="346" t="str">
        <f t="shared" si="69"/>
        <v/>
      </c>
      <c r="AG267" s="346" t="str">
        <f t="shared" si="70"/>
        <v/>
      </c>
      <c r="AI267" s="346" t="str">
        <f t="shared" si="71"/>
        <v/>
      </c>
      <c r="AK267" s="346" t="str">
        <f t="shared" si="72"/>
        <v/>
      </c>
      <c r="AM267" s="346" t="str">
        <f t="shared" si="73"/>
        <v/>
      </c>
      <c r="AO267" s="346" t="str">
        <f t="shared" si="74"/>
        <v/>
      </c>
      <c r="AQ267" s="346" t="str">
        <f t="shared" si="75"/>
        <v/>
      </c>
      <c r="AT267" s="329" t="s">
        <v>299</v>
      </c>
    </row>
    <row r="268" spans="5:46" customFormat="1" x14ac:dyDescent="0.3">
      <c r="E268" s="346" t="str">
        <f t="shared" si="57"/>
        <v/>
      </c>
      <c r="G268" s="346" t="str">
        <f t="shared" si="57"/>
        <v/>
      </c>
      <c r="I268" s="346" t="str">
        <f t="shared" si="58"/>
        <v/>
      </c>
      <c r="K268" s="346" t="str">
        <f t="shared" si="59"/>
        <v/>
      </c>
      <c r="M268" s="346" t="str">
        <f t="shared" si="60"/>
        <v/>
      </c>
      <c r="O268" s="346" t="str">
        <f t="shared" si="61"/>
        <v/>
      </c>
      <c r="Q268" s="346" t="str">
        <f t="shared" si="62"/>
        <v/>
      </c>
      <c r="S268" s="346" t="str">
        <f t="shared" si="63"/>
        <v/>
      </c>
      <c r="U268" s="346" t="str">
        <f t="shared" si="64"/>
        <v/>
      </c>
      <c r="W268" s="346" t="str">
        <f t="shared" si="65"/>
        <v/>
      </c>
      <c r="Y268" s="346" t="str">
        <f t="shared" si="66"/>
        <v/>
      </c>
      <c r="AA268" s="346" t="str">
        <f t="shared" si="67"/>
        <v/>
      </c>
      <c r="AC268" s="346" t="str">
        <f t="shared" si="68"/>
        <v/>
      </c>
      <c r="AE268" s="346" t="str">
        <f t="shared" si="69"/>
        <v/>
      </c>
      <c r="AG268" s="346" t="str">
        <f t="shared" si="70"/>
        <v/>
      </c>
      <c r="AI268" s="346" t="str">
        <f t="shared" si="71"/>
        <v/>
      </c>
      <c r="AK268" s="346" t="str">
        <f t="shared" si="72"/>
        <v/>
      </c>
      <c r="AM268" s="346" t="str">
        <f t="shared" si="73"/>
        <v/>
      </c>
      <c r="AO268" s="346" t="str">
        <f t="shared" si="74"/>
        <v/>
      </c>
      <c r="AQ268" s="346" t="str">
        <f t="shared" si="75"/>
        <v/>
      </c>
      <c r="AT268" s="329" t="s">
        <v>299</v>
      </c>
    </row>
    <row r="269" spans="5:46" customFormat="1" x14ac:dyDescent="0.3">
      <c r="E269" s="346" t="str">
        <f t="shared" ref="E269:G300" si="76">IF(OR($B269=0,D269=0),"",D269/$B269)</f>
        <v/>
      </c>
      <c r="G269" s="346" t="str">
        <f t="shared" si="76"/>
        <v/>
      </c>
      <c r="I269" s="346" t="str">
        <f t="shared" ref="I269:I300" si="77">IF(OR($B269=0,H269=0),"",H269/$B269)</f>
        <v/>
      </c>
      <c r="K269" s="346" t="str">
        <f t="shared" ref="K269:K300" si="78">IF(OR($B269=0,J269=0),"",J269/$B269)</f>
        <v/>
      </c>
      <c r="M269" s="346" t="str">
        <f t="shared" ref="M269:M300" si="79">IF(OR($B269=0,L269=0),"",L269/$B269)</f>
        <v/>
      </c>
      <c r="O269" s="346" t="str">
        <f t="shared" ref="O269:O300" si="80">IF(OR($B269=0,N269=0),"",N269/$B269)</f>
        <v/>
      </c>
      <c r="Q269" s="346" t="str">
        <f t="shared" ref="Q269:Q300" si="81">IF(OR($B269=0,P269=0),"",P269/$B269)</f>
        <v/>
      </c>
      <c r="S269" s="346" t="str">
        <f t="shared" ref="S269:S300" si="82">IF(OR($B269=0,R269=0),"",R269/$B269)</f>
        <v/>
      </c>
      <c r="U269" s="346" t="str">
        <f t="shared" ref="U269:U300" si="83">IF(OR($B269=0,T269=0),"",T269/$B269)</f>
        <v/>
      </c>
      <c r="W269" s="346" t="str">
        <f t="shared" ref="W269:W300" si="84">IF(OR($B269=0,V269=0),"",V269/$B269)</f>
        <v/>
      </c>
      <c r="Y269" s="346" t="str">
        <f t="shared" ref="Y269:Y300" si="85">IF(OR($B269=0,X269=0),"",X269/$B269)</f>
        <v/>
      </c>
      <c r="AA269" s="346" t="str">
        <f t="shared" ref="AA269:AA300" si="86">IF(OR($B269=0,Z269=0),"",Z269/$B269)</f>
        <v/>
      </c>
      <c r="AC269" s="346" t="str">
        <f t="shared" ref="AC269:AC300" si="87">IF(OR($B269=0,AB269=0),"",AB269/$B269)</f>
        <v/>
      </c>
      <c r="AE269" s="346" t="str">
        <f t="shared" ref="AE269:AE300" si="88">IF(OR($B269=0,AD269=0),"",AD269/$B269)</f>
        <v/>
      </c>
      <c r="AG269" s="346" t="str">
        <f t="shared" ref="AG269:AG300" si="89">IF(OR($B269=0,AF269=0),"",AF269/$B269)</f>
        <v/>
      </c>
      <c r="AI269" s="346" t="str">
        <f t="shared" ref="AI269:AI300" si="90">IF(OR($B269=0,AH269=0),"",AH269/$B269)</f>
        <v/>
      </c>
      <c r="AK269" s="346" t="str">
        <f t="shared" ref="AK269:AK300" si="91">IF(OR($B269=0,AJ269=0),"",AJ269/$B269)</f>
        <v/>
      </c>
      <c r="AM269" s="346" t="str">
        <f t="shared" ref="AM269:AM300" si="92">IF(OR($B269=0,AL269=0),"",AL269/$B269)</f>
        <v/>
      </c>
      <c r="AO269" s="346" t="str">
        <f t="shared" ref="AO269:AO300" si="93">IF(OR($B269=0,AN269=0),"",AN269/$B269)</f>
        <v/>
      </c>
      <c r="AQ269" s="346" t="str">
        <f t="shared" ref="AQ269:AQ300" si="94">IF(OR($B269=0,AP269=0),"",AP269/$B269)</f>
        <v/>
      </c>
      <c r="AT269" s="329" t="s">
        <v>299</v>
      </c>
    </row>
    <row r="270" spans="5:46" customFormat="1" x14ac:dyDescent="0.3">
      <c r="E270" s="346" t="str">
        <f t="shared" si="76"/>
        <v/>
      </c>
      <c r="G270" s="346" t="str">
        <f t="shared" si="76"/>
        <v/>
      </c>
      <c r="I270" s="346" t="str">
        <f t="shared" si="77"/>
        <v/>
      </c>
      <c r="K270" s="346" t="str">
        <f t="shared" si="78"/>
        <v/>
      </c>
      <c r="M270" s="346" t="str">
        <f t="shared" si="79"/>
        <v/>
      </c>
      <c r="O270" s="346" t="str">
        <f t="shared" si="80"/>
        <v/>
      </c>
      <c r="Q270" s="346" t="str">
        <f t="shared" si="81"/>
        <v/>
      </c>
      <c r="S270" s="346" t="str">
        <f t="shared" si="82"/>
        <v/>
      </c>
      <c r="U270" s="346" t="str">
        <f t="shared" si="83"/>
        <v/>
      </c>
      <c r="W270" s="346" t="str">
        <f t="shared" si="84"/>
        <v/>
      </c>
      <c r="Y270" s="346" t="str">
        <f t="shared" si="85"/>
        <v/>
      </c>
      <c r="AA270" s="346" t="str">
        <f t="shared" si="86"/>
        <v/>
      </c>
      <c r="AC270" s="346" t="str">
        <f t="shared" si="87"/>
        <v/>
      </c>
      <c r="AE270" s="346" t="str">
        <f t="shared" si="88"/>
        <v/>
      </c>
      <c r="AG270" s="346" t="str">
        <f t="shared" si="89"/>
        <v/>
      </c>
      <c r="AI270" s="346" t="str">
        <f t="shared" si="90"/>
        <v/>
      </c>
      <c r="AK270" s="346" t="str">
        <f t="shared" si="91"/>
        <v/>
      </c>
      <c r="AM270" s="346" t="str">
        <f t="shared" si="92"/>
        <v/>
      </c>
      <c r="AO270" s="346" t="str">
        <f t="shared" si="93"/>
        <v/>
      </c>
      <c r="AQ270" s="346" t="str">
        <f t="shared" si="94"/>
        <v/>
      </c>
      <c r="AT270" s="329" t="s">
        <v>299</v>
      </c>
    </row>
    <row r="271" spans="5:46" customFormat="1" x14ac:dyDescent="0.3">
      <c r="E271" s="346" t="str">
        <f t="shared" si="76"/>
        <v/>
      </c>
      <c r="G271" s="346" t="str">
        <f t="shared" si="76"/>
        <v/>
      </c>
      <c r="I271" s="346" t="str">
        <f t="shared" si="77"/>
        <v/>
      </c>
      <c r="K271" s="346" t="str">
        <f t="shared" si="78"/>
        <v/>
      </c>
      <c r="M271" s="346" t="str">
        <f t="shared" si="79"/>
        <v/>
      </c>
      <c r="O271" s="346" t="str">
        <f t="shared" si="80"/>
        <v/>
      </c>
      <c r="Q271" s="346" t="str">
        <f t="shared" si="81"/>
        <v/>
      </c>
      <c r="S271" s="346" t="str">
        <f t="shared" si="82"/>
        <v/>
      </c>
      <c r="U271" s="346" t="str">
        <f t="shared" si="83"/>
        <v/>
      </c>
      <c r="W271" s="346" t="str">
        <f t="shared" si="84"/>
        <v/>
      </c>
      <c r="Y271" s="346" t="str">
        <f t="shared" si="85"/>
        <v/>
      </c>
      <c r="AA271" s="346" t="str">
        <f t="shared" si="86"/>
        <v/>
      </c>
      <c r="AC271" s="346" t="str">
        <f t="shared" si="87"/>
        <v/>
      </c>
      <c r="AE271" s="346" t="str">
        <f t="shared" si="88"/>
        <v/>
      </c>
      <c r="AG271" s="346" t="str">
        <f t="shared" si="89"/>
        <v/>
      </c>
      <c r="AI271" s="346" t="str">
        <f t="shared" si="90"/>
        <v/>
      </c>
      <c r="AK271" s="346" t="str">
        <f t="shared" si="91"/>
        <v/>
      </c>
      <c r="AM271" s="346" t="str">
        <f t="shared" si="92"/>
        <v/>
      </c>
      <c r="AO271" s="346" t="str">
        <f t="shared" si="93"/>
        <v/>
      </c>
      <c r="AQ271" s="346" t="str">
        <f t="shared" si="94"/>
        <v/>
      </c>
      <c r="AT271" s="329" t="s">
        <v>299</v>
      </c>
    </row>
    <row r="272" spans="5:46" customFormat="1" x14ac:dyDescent="0.3">
      <c r="E272" s="346" t="str">
        <f t="shared" si="76"/>
        <v/>
      </c>
      <c r="G272" s="346" t="str">
        <f t="shared" si="76"/>
        <v/>
      </c>
      <c r="I272" s="346" t="str">
        <f t="shared" si="77"/>
        <v/>
      </c>
      <c r="K272" s="346" t="str">
        <f t="shared" si="78"/>
        <v/>
      </c>
      <c r="M272" s="346" t="str">
        <f t="shared" si="79"/>
        <v/>
      </c>
      <c r="O272" s="346" t="str">
        <f t="shared" si="80"/>
        <v/>
      </c>
      <c r="Q272" s="346" t="str">
        <f t="shared" si="81"/>
        <v/>
      </c>
      <c r="S272" s="346" t="str">
        <f t="shared" si="82"/>
        <v/>
      </c>
      <c r="U272" s="346" t="str">
        <f t="shared" si="83"/>
        <v/>
      </c>
      <c r="W272" s="346" t="str">
        <f t="shared" si="84"/>
        <v/>
      </c>
      <c r="Y272" s="346" t="str">
        <f t="shared" si="85"/>
        <v/>
      </c>
      <c r="AA272" s="346" t="str">
        <f t="shared" si="86"/>
        <v/>
      </c>
      <c r="AC272" s="346" t="str">
        <f t="shared" si="87"/>
        <v/>
      </c>
      <c r="AE272" s="346" t="str">
        <f t="shared" si="88"/>
        <v/>
      </c>
      <c r="AG272" s="346" t="str">
        <f t="shared" si="89"/>
        <v/>
      </c>
      <c r="AI272" s="346" t="str">
        <f t="shared" si="90"/>
        <v/>
      </c>
      <c r="AK272" s="346" t="str">
        <f t="shared" si="91"/>
        <v/>
      </c>
      <c r="AM272" s="346" t="str">
        <f t="shared" si="92"/>
        <v/>
      </c>
      <c r="AO272" s="346" t="str">
        <f t="shared" si="93"/>
        <v/>
      </c>
      <c r="AQ272" s="346" t="str">
        <f t="shared" si="94"/>
        <v/>
      </c>
      <c r="AT272" s="329" t="s">
        <v>299</v>
      </c>
    </row>
    <row r="273" spans="5:46" customFormat="1" x14ac:dyDescent="0.3">
      <c r="E273" s="346" t="str">
        <f t="shared" si="76"/>
        <v/>
      </c>
      <c r="G273" s="346" t="str">
        <f t="shared" si="76"/>
        <v/>
      </c>
      <c r="I273" s="346" t="str">
        <f t="shared" si="77"/>
        <v/>
      </c>
      <c r="K273" s="346" t="str">
        <f t="shared" si="78"/>
        <v/>
      </c>
      <c r="M273" s="346" t="str">
        <f t="shared" si="79"/>
        <v/>
      </c>
      <c r="O273" s="346" t="str">
        <f t="shared" si="80"/>
        <v/>
      </c>
      <c r="Q273" s="346" t="str">
        <f t="shared" si="81"/>
        <v/>
      </c>
      <c r="S273" s="346" t="str">
        <f t="shared" si="82"/>
        <v/>
      </c>
      <c r="U273" s="346" t="str">
        <f t="shared" si="83"/>
        <v/>
      </c>
      <c r="W273" s="346" t="str">
        <f t="shared" si="84"/>
        <v/>
      </c>
      <c r="Y273" s="346" t="str">
        <f t="shared" si="85"/>
        <v/>
      </c>
      <c r="AA273" s="346" t="str">
        <f t="shared" si="86"/>
        <v/>
      </c>
      <c r="AC273" s="346" t="str">
        <f t="shared" si="87"/>
        <v/>
      </c>
      <c r="AE273" s="346" t="str">
        <f t="shared" si="88"/>
        <v/>
      </c>
      <c r="AG273" s="346" t="str">
        <f t="shared" si="89"/>
        <v/>
      </c>
      <c r="AI273" s="346" t="str">
        <f t="shared" si="90"/>
        <v/>
      </c>
      <c r="AK273" s="346" t="str">
        <f t="shared" si="91"/>
        <v/>
      </c>
      <c r="AM273" s="346" t="str">
        <f t="shared" si="92"/>
        <v/>
      </c>
      <c r="AO273" s="346" t="str">
        <f t="shared" si="93"/>
        <v/>
      </c>
      <c r="AQ273" s="346" t="str">
        <f t="shared" si="94"/>
        <v/>
      </c>
      <c r="AT273" s="329" t="s">
        <v>299</v>
      </c>
    </row>
    <row r="274" spans="5:46" customFormat="1" x14ac:dyDescent="0.3">
      <c r="E274" s="346" t="str">
        <f t="shared" si="76"/>
        <v/>
      </c>
      <c r="G274" s="346" t="str">
        <f t="shared" si="76"/>
        <v/>
      </c>
      <c r="I274" s="346" t="str">
        <f t="shared" si="77"/>
        <v/>
      </c>
      <c r="K274" s="346" t="str">
        <f t="shared" si="78"/>
        <v/>
      </c>
      <c r="M274" s="346" t="str">
        <f t="shared" si="79"/>
        <v/>
      </c>
      <c r="O274" s="346" t="str">
        <f t="shared" si="80"/>
        <v/>
      </c>
      <c r="Q274" s="346" t="str">
        <f t="shared" si="81"/>
        <v/>
      </c>
      <c r="S274" s="346" t="str">
        <f t="shared" si="82"/>
        <v/>
      </c>
      <c r="U274" s="346" t="str">
        <f t="shared" si="83"/>
        <v/>
      </c>
      <c r="W274" s="346" t="str">
        <f t="shared" si="84"/>
        <v/>
      </c>
      <c r="Y274" s="346" t="str">
        <f t="shared" si="85"/>
        <v/>
      </c>
      <c r="AA274" s="346" t="str">
        <f t="shared" si="86"/>
        <v/>
      </c>
      <c r="AC274" s="346" t="str">
        <f t="shared" si="87"/>
        <v/>
      </c>
      <c r="AE274" s="346" t="str">
        <f t="shared" si="88"/>
        <v/>
      </c>
      <c r="AG274" s="346" t="str">
        <f t="shared" si="89"/>
        <v/>
      </c>
      <c r="AI274" s="346" t="str">
        <f t="shared" si="90"/>
        <v/>
      </c>
      <c r="AK274" s="346" t="str">
        <f t="shared" si="91"/>
        <v/>
      </c>
      <c r="AM274" s="346" t="str">
        <f t="shared" si="92"/>
        <v/>
      </c>
      <c r="AO274" s="346" t="str">
        <f t="shared" si="93"/>
        <v/>
      </c>
      <c r="AQ274" s="346" t="str">
        <f t="shared" si="94"/>
        <v/>
      </c>
      <c r="AT274" s="329" t="s">
        <v>299</v>
      </c>
    </row>
    <row r="275" spans="5:46" customFormat="1" x14ac:dyDescent="0.3">
      <c r="E275" s="346" t="str">
        <f t="shared" si="76"/>
        <v/>
      </c>
      <c r="G275" s="346" t="str">
        <f t="shared" si="76"/>
        <v/>
      </c>
      <c r="I275" s="346" t="str">
        <f t="shared" si="77"/>
        <v/>
      </c>
      <c r="K275" s="346" t="str">
        <f t="shared" si="78"/>
        <v/>
      </c>
      <c r="M275" s="346" t="str">
        <f t="shared" si="79"/>
        <v/>
      </c>
      <c r="O275" s="346" t="str">
        <f t="shared" si="80"/>
        <v/>
      </c>
      <c r="Q275" s="346" t="str">
        <f t="shared" si="81"/>
        <v/>
      </c>
      <c r="S275" s="346" t="str">
        <f t="shared" si="82"/>
        <v/>
      </c>
      <c r="U275" s="346" t="str">
        <f t="shared" si="83"/>
        <v/>
      </c>
      <c r="W275" s="346" t="str">
        <f t="shared" si="84"/>
        <v/>
      </c>
      <c r="Y275" s="346" t="str">
        <f t="shared" si="85"/>
        <v/>
      </c>
      <c r="AA275" s="346" t="str">
        <f t="shared" si="86"/>
        <v/>
      </c>
      <c r="AC275" s="346" t="str">
        <f t="shared" si="87"/>
        <v/>
      </c>
      <c r="AE275" s="346" t="str">
        <f t="shared" si="88"/>
        <v/>
      </c>
      <c r="AG275" s="346" t="str">
        <f t="shared" si="89"/>
        <v/>
      </c>
      <c r="AI275" s="346" t="str">
        <f t="shared" si="90"/>
        <v/>
      </c>
      <c r="AK275" s="346" t="str">
        <f t="shared" si="91"/>
        <v/>
      </c>
      <c r="AM275" s="346" t="str">
        <f t="shared" si="92"/>
        <v/>
      </c>
      <c r="AO275" s="346" t="str">
        <f t="shared" si="93"/>
        <v/>
      </c>
      <c r="AQ275" s="346" t="str">
        <f t="shared" si="94"/>
        <v/>
      </c>
      <c r="AT275" s="329" t="s">
        <v>299</v>
      </c>
    </row>
    <row r="276" spans="5:46" customFormat="1" x14ac:dyDescent="0.3">
      <c r="E276" s="346" t="str">
        <f t="shared" si="76"/>
        <v/>
      </c>
      <c r="G276" s="346" t="str">
        <f t="shared" si="76"/>
        <v/>
      </c>
      <c r="I276" s="346" t="str">
        <f t="shared" si="77"/>
        <v/>
      </c>
      <c r="K276" s="346" t="str">
        <f t="shared" si="78"/>
        <v/>
      </c>
      <c r="M276" s="346" t="str">
        <f t="shared" si="79"/>
        <v/>
      </c>
      <c r="O276" s="346" t="str">
        <f t="shared" si="80"/>
        <v/>
      </c>
      <c r="Q276" s="346" t="str">
        <f t="shared" si="81"/>
        <v/>
      </c>
      <c r="S276" s="346" t="str">
        <f t="shared" si="82"/>
        <v/>
      </c>
      <c r="U276" s="346" t="str">
        <f t="shared" si="83"/>
        <v/>
      </c>
      <c r="W276" s="346" t="str">
        <f t="shared" si="84"/>
        <v/>
      </c>
      <c r="Y276" s="346" t="str">
        <f t="shared" si="85"/>
        <v/>
      </c>
      <c r="AA276" s="346" t="str">
        <f t="shared" si="86"/>
        <v/>
      </c>
      <c r="AC276" s="346" t="str">
        <f t="shared" si="87"/>
        <v/>
      </c>
      <c r="AE276" s="346" t="str">
        <f t="shared" si="88"/>
        <v/>
      </c>
      <c r="AG276" s="346" t="str">
        <f t="shared" si="89"/>
        <v/>
      </c>
      <c r="AI276" s="346" t="str">
        <f t="shared" si="90"/>
        <v/>
      </c>
      <c r="AK276" s="346" t="str">
        <f t="shared" si="91"/>
        <v/>
      </c>
      <c r="AM276" s="346" t="str">
        <f t="shared" si="92"/>
        <v/>
      </c>
      <c r="AO276" s="346" t="str">
        <f t="shared" si="93"/>
        <v/>
      </c>
      <c r="AQ276" s="346" t="str">
        <f t="shared" si="94"/>
        <v/>
      </c>
      <c r="AT276" s="329" t="s">
        <v>299</v>
      </c>
    </row>
    <row r="277" spans="5:46" customFormat="1" x14ac:dyDescent="0.3">
      <c r="E277" s="346" t="str">
        <f t="shared" si="76"/>
        <v/>
      </c>
      <c r="G277" s="346" t="str">
        <f t="shared" si="76"/>
        <v/>
      </c>
      <c r="I277" s="346" t="str">
        <f t="shared" si="77"/>
        <v/>
      </c>
      <c r="K277" s="346" t="str">
        <f t="shared" si="78"/>
        <v/>
      </c>
      <c r="M277" s="346" t="str">
        <f t="shared" si="79"/>
        <v/>
      </c>
      <c r="O277" s="346" t="str">
        <f t="shared" si="80"/>
        <v/>
      </c>
      <c r="Q277" s="346" t="str">
        <f t="shared" si="81"/>
        <v/>
      </c>
      <c r="S277" s="346" t="str">
        <f t="shared" si="82"/>
        <v/>
      </c>
      <c r="U277" s="346" t="str">
        <f t="shared" si="83"/>
        <v/>
      </c>
      <c r="W277" s="346" t="str">
        <f t="shared" si="84"/>
        <v/>
      </c>
      <c r="Y277" s="346" t="str">
        <f t="shared" si="85"/>
        <v/>
      </c>
      <c r="AA277" s="346" t="str">
        <f t="shared" si="86"/>
        <v/>
      </c>
      <c r="AC277" s="346" t="str">
        <f t="shared" si="87"/>
        <v/>
      </c>
      <c r="AE277" s="346" t="str">
        <f t="shared" si="88"/>
        <v/>
      </c>
      <c r="AG277" s="346" t="str">
        <f t="shared" si="89"/>
        <v/>
      </c>
      <c r="AI277" s="346" t="str">
        <f t="shared" si="90"/>
        <v/>
      </c>
      <c r="AK277" s="346" t="str">
        <f t="shared" si="91"/>
        <v/>
      </c>
      <c r="AM277" s="346" t="str">
        <f t="shared" si="92"/>
        <v/>
      </c>
      <c r="AO277" s="346" t="str">
        <f t="shared" si="93"/>
        <v/>
      </c>
      <c r="AQ277" s="346" t="str">
        <f t="shared" si="94"/>
        <v/>
      </c>
      <c r="AT277" s="329" t="s">
        <v>299</v>
      </c>
    </row>
    <row r="278" spans="5:46" customFormat="1" x14ac:dyDescent="0.3">
      <c r="E278" s="346" t="str">
        <f t="shared" si="76"/>
        <v/>
      </c>
      <c r="G278" s="346" t="str">
        <f t="shared" si="76"/>
        <v/>
      </c>
      <c r="I278" s="346" t="str">
        <f t="shared" si="77"/>
        <v/>
      </c>
      <c r="K278" s="346" t="str">
        <f t="shared" si="78"/>
        <v/>
      </c>
      <c r="M278" s="346" t="str">
        <f t="shared" si="79"/>
        <v/>
      </c>
      <c r="O278" s="346" t="str">
        <f t="shared" si="80"/>
        <v/>
      </c>
      <c r="Q278" s="346" t="str">
        <f t="shared" si="81"/>
        <v/>
      </c>
      <c r="S278" s="346" t="str">
        <f t="shared" si="82"/>
        <v/>
      </c>
      <c r="U278" s="346" t="str">
        <f t="shared" si="83"/>
        <v/>
      </c>
      <c r="W278" s="346" t="str">
        <f t="shared" si="84"/>
        <v/>
      </c>
      <c r="Y278" s="346" t="str">
        <f t="shared" si="85"/>
        <v/>
      </c>
      <c r="AA278" s="346" t="str">
        <f t="shared" si="86"/>
        <v/>
      </c>
      <c r="AC278" s="346" t="str">
        <f t="shared" si="87"/>
        <v/>
      </c>
      <c r="AE278" s="346" t="str">
        <f t="shared" si="88"/>
        <v/>
      </c>
      <c r="AG278" s="346" t="str">
        <f t="shared" si="89"/>
        <v/>
      </c>
      <c r="AI278" s="346" t="str">
        <f t="shared" si="90"/>
        <v/>
      </c>
      <c r="AK278" s="346" t="str">
        <f t="shared" si="91"/>
        <v/>
      </c>
      <c r="AM278" s="346" t="str">
        <f t="shared" si="92"/>
        <v/>
      </c>
      <c r="AO278" s="346" t="str">
        <f t="shared" si="93"/>
        <v/>
      </c>
      <c r="AQ278" s="346" t="str">
        <f t="shared" si="94"/>
        <v/>
      </c>
      <c r="AT278" s="329" t="s">
        <v>299</v>
      </c>
    </row>
    <row r="279" spans="5:46" customFormat="1" x14ac:dyDescent="0.3">
      <c r="E279" s="346" t="str">
        <f t="shared" si="76"/>
        <v/>
      </c>
      <c r="G279" s="346" t="str">
        <f t="shared" si="76"/>
        <v/>
      </c>
      <c r="I279" s="346" t="str">
        <f t="shared" si="77"/>
        <v/>
      </c>
      <c r="K279" s="346" t="str">
        <f t="shared" si="78"/>
        <v/>
      </c>
      <c r="M279" s="346" t="str">
        <f t="shared" si="79"/>
        <v/>
      </c>
      <c r="O279" s="346" t="str">
        <f t="shared" si="80"/>
        <v/>
      </c>
      <c r="Q279" s="346" t="str">
        <f t="shared" si="81"/>
        <v/>
      </c>
      <c r="S279" s="346" t="str">
        <f t="shared" si="82"/>
        <v/>
      </c>
      <c r="U279" s="346" t="str">
        <f t="shared" si="83"/>
        <v/>
      </c>
      <c r="W279" s="346" t="str">
        <f t="shared" si="84"/>
        <v/>
      </c>
      <c r="Y279" s="346" t="str">
        <f t="shared" si="85"/>
        <v/>
      </c>
      <c r="AA279" s="346" t="str">
        <f t="shared" si="86"/>
        <v/>
      </c>
      <c r="AC279" s="346" t="str">
        <f t="shared" si="87"/>
        <v/>
      </c>
      <c r="AE279" s="346" t="str">
        <f t="shared" si="88"/>
        <v/>
      </c>
      <c r="AG279" s="346" t="str">
        <f t="shared" si="89"/>
        <v/>
      </c>
      <c r="AI279" s="346" t="str">
        <f t="shared" si="90"/>
        <v/>
      </c>
      <c r="AK279" s="346" t="str">
        <f t="shared" si="91"/>
        <v/>
      </c>
      <c r="AM279" s="346" t="str">
        <f t="shared" si="92"/>
        <v/>
      </c>
      <c r="AO279" s="346" t="str">
        <f t="shared" si="93"/>
        <v/>
      </c>
      <c r="AQ279" s="346" t="str">
        <f t="shared" si="94"/>
        <v/>
      </c>
      <c r="AT279" s="329" t="s">
        <v>299</v>
      </c>
    </row>
    <row r="280" spans="5:46" customFormat="1" x14ac:dyDescent="0.3">
      <c r="E280" s="346" t="str">
        <f t="shared" si="76"/>
        <v/>
      </c>
      <c r="G280" s="346" t="str">
        <f t="shared" si="76"/>
        <v/>
      </c>
      <c r="I280" s="346" t="str">
        <f t="shared" si="77"/>
        <v/>
      </c>
      <c r="K280" s="346" t="str">
        <f t="shared" si="78"/>
        <v/>
      </c>
      <c r="M280" s="346" t="str">
        <f t="shared" si="79"/>
        <v/>
      </c>
      <c r="O280" s="346" t="str">
        <f t="shared" si="80"/>
        <v/>
      </c>
      <c r="Q280" s="346" t="str">
        <f t="shared" si="81"/>
        <v/>
      </c>
      <c r="S280" s="346" t="str">
        <f t="shared" si="82"/>
        <v/>
      </c>
      <c r="U280" s="346" t="str">
        <f t="shared" si="83"/>
        <v/>
      </c>
      <c r="W280" s="346" t="str">
        <f t="shared" si="84"/>
        <v/>
      </c>
      <c r="Y280" s="346" t="str">
        <f t="shared" si="85"/>
        <v/>
      </c>
      <c r="AA280" s="346" t="str">
        <f t="shared" si="86"/>
        <v/>
      </c>
      <c r="AC280" s="346" t="str">
        <f t="shared" si="87"/>
        <v/>
      </c>
      <c r="AE280" s="346" t="str">
        <f t="shared" si="88"/>
        <v/>
      </c>
      <c r="AG280" s="346" t="str">
        <f t="shared" si="89"/>
        <v/>
      </c>
      <c r="AI280" s="346" t="str">
        <f t="shared" si="90"/>
        <v/>
      </c>
      <c r="AK280" s="346" t="str">
        <f t="shared" si="91"/>
        <v/>
      </c>
      <c r="AM280" s="346" t="str">
        <f t="shared" si="92"/>
        <v/>
      </c>
      <c r="AO280" s="346" t="str">
        <f t="shared" si="93"/>
        <v/>
      </c>
      <c r="AQ280" s="346" t="str">
        <f t="shared" si="94"/>
        <v/>
      </c>
      <c r="AT280" s="329" t="s">
        <v>299</v>
      </c>
    </row>
    <row r="281" spans="5:46" customFormat="1" x14ac:dyDescent="0.3">
      <c r="E281" s="346" t="str">
        <f t="shared" si="76"/>
        <v/>
      </c>
      <c r="G281" s="346" t="str">
        <f t="shared" si="76"/>
        <v/>
      </c>
      <c r="I281" s="346" t="str">
        <f t="shared" si="77"/>
        <v/>
      </c>
      <c r="K281" s="346" t="str">
        <f t="shared" si="78"/>
        <v/>
      </c>
      <c r="M281" s="346" t="str">
        <f t="shared" si="79"/>
        <v/>
      </c>
      <c r="O281" s="346" t="str">
        <f t="shared" si="80"/>
        <v/>
      </c>
      <c r="Q281" s="346" t="str">
        <f t="shared" si="81"/>
        <v/>
      </c>
      <c r="S281" s="346" t="str">
        <f t="shared" si="82"/>
        <v/>
      </c>
      <c r="U281" s="346" t="str">
        <f t="shared" si="83"/>
        <v/>
      </c>
      <c r="W281" s="346" t="str">
        <f t="shared" si="84"/>
        <v/>
      </c>
      <c r="Y281" s="346" t="str">
        <f t="shared" si="85"/>
        <v/>
      </c>
      <c r="AA281" s="346" t="str">
        <f t="shared" si="86"/>
        <v/>
      </c>
      <c r="AC281" s="346" t="str">
        <f t="shared" si="87"/>
        <v/>
      </c>
      <c r="AE281" s="346" t="str">
        <f t="shared" si="88"/>
        <v/>
      </c>
      <c r="AG281" s="346" t="str">
        <f t="shared" si="89"/>
        <v/>
      </c>
      <c r="AI281" s="346" t="str">
        <f t="shared" si="90"/>
        <v/>
      </c>
      <c r="AK281" s="346" t="str">
        <f t="shared" si="91"/>
        <v/>
      </c>
      <c r="AM281" s="346" t="str">
        <f t="shared" si="92"/>
        <v/>
      </c>
      <c r="AO281" s="346" t="str">
        <f t="shared" si="93"/>
        <v/>
      </c>
      <c r="AQ281" s="346" t="str">
        <f t="shared" si="94"/>
        <v/>
      </c>
      <c r="AT281" s="329" t="s">
        <v>299</v>
      </c>
    </row>
    <row r="282" spans="5:46" customFormat="1" x14ac:dyDescent="0.3">
      <c r="E282" s="346" t="str">
        <f t="shared" si="76"/>
        <v/>
      </c>
      <c r="G282" s="346" t="str">
        <f t="shared" si="76"/>
        <v/>
      </c>
      <c r="I282" s="346" t="str">
        <f t="shared" si="77"/>
        <v/>
      </c>
      <c r="K282" s="346" t="str">
        <f t="shared" si="78"/>
        <v/>
      </c>
      <c r="M282" s="346" t="str">
        <f t="shared" si="79"/>
        <v/>
      </c>
      <c r="O282" s="346" t="str">
        <f t="shared" si="80"/>
        <v/>
      </c>
      <c r="Q282" s="346" t="str">
        <f t="shared" si="81"/>
        <v/>
      </c>
      <c r="S282" s="346" t="str">
        <f t="shared" si="82"/>
        <v/>
      </c>
      <c r="U282" s="346" t="str">
        <f t="shared" si="83"/>
        <v/>
      </c>
      <c r="W282" s="346" t="str">
        <f t="shared" si="84"/>
        <v/>
      </c>
      <c r="Y282" s="346" t="str">
        <f t="shared" si="85"/>
        <v/>
      </c>
      <c r="AA282" s="346" t="str">
        <f t="shared" si="86"/>
        <v/>
      </c>
      <c r="AC282" s="346" t="str">
        <f t="shared" si="87"/>
        <v/>
      </c>
      <c r="AE282" s="346" t="str">
        <f t="shared" si="88"/>
        <v/>
      </c>
      <c r="AG282" s="346" t="str">
        <f t="shared" si="89"/>
        <v/>
      </c>
      <c r="AI282" s="346" t="str">
        <f t="shared" si="90"/>
        <v/>
      </c>
      <c r="AK282" s="346" t="str">
        <f t="shared" si="91"/>
        <v/>
      </c>
      <c r="AM282" s="346" t="str">
        <f t="shared" si="92"/>
        <v/>
      </c>
      <c r="AO282" s="346" t="str">
        <f t="shared" si="93"/>
        <v/>
      </c>
      <c r="AQ282" s="346" t="str">
        <f t="shared" si="94"/>
        <v/>
      </c>
      <c r="AT282" s="329" t="s">
        <v>299</v>
      </c>
    </row>
    <row r="283" spans="5:46" customFormat="1" x14ac:dyDescent="0.3">
      <c r="E283" s="346" t="str">
        <f t="shared" si="76"/>
        <v/>
      </c>
      <c r="G283" s="346" t="str">
        <f t="shared" si="76"/>
        <v/>
      </c>
      <c r="I283" s="346" t="str">
        <f t="shared" si="77"/>
        <v/>
      </c>
      <c r="K283" s="346" t="str">
        <f t="shared" si="78"/>
        <v/>
      </c>
      <c r="M283" s="346" t="str">
        <f t="shared" si="79"/>
        <v/>
      </c>
      <c r="O283" s="346" t="str">
        <f t="shared" si="80"/>
        <v/>
      </c>
      <c r="Q283" s="346" t="str">
        <f t="shared" si="81"/>
        <v/>
      </c>
      <c r="S283" s="346" t="str">
        <f t="shared" si="82"/>
        <v/>
      </c>
      <c r="U283" s="346" t="str">
        <f t="shared" si="83"/>
        <v/>
      </c>
      <c r="W283" s="346" t="str">
        <f t="shared" si="84"/>
        <v/>
      </c>
      <c r="Y283" s="346" t="str">
        <f t="shared" si="85"/>
        <v/>
      </c>
      <c r="AA283" s="346" t="str">
        <f t="shared" si="86"/>
        <v/>
      </c>
      <c r="AC283" s="346" t="str">
        <f t="shared" si="87"/>
        <v/>
      </c>
      <c r="AE283" s="346" t="str">
        <f t="shared" si="88"/>
        <v/>
      </c>
      <c r="AG283" s="346" t="str">
        <f t="shared" si="89"/>
        <v/>
      </c>
      <c r="AI283" s="346" t="str">
        <f t="shared" si="90"/>
        <v/>
      </c>
      <c r="AK283" s="346" t="str">
        <f t="shared" si="91"/>
        <v/>
      </c>
      <c r="AM283" s="346" t="str">
        <f t="shared" si="92"/>
        <v/>
      </c>
      <c r="AO283" s="346" t="str">
        <f t="shared" si="93"/>
        <v/>
      </c>
      <c r="AQ283" s="346" t="str">
        <f t="shared" si="94"/>
        <v/>
      </c>
      <c r="AT283" s="329" t="s">
        <v>299</v>
      </c>
    </row>
    <row r="284" spans="5:46" customFormat="1" x14ac:dyDescent="0.3">
      <c r="E284" s="346" t="str">
        <f t="shared" si="76"/>
        <v/>
      </c>
      <c r="G284" s="346" t="str">
        <f t="shared" si="76"/>
        <v/>
      </c>
      <c r="I284" s="346" t="str">
        <f t="shared" si="77"/>
        <v/>
      </c>
      <c r="K284" s="346" t="str">
        <f t="shared" si="78"/>
        <v/>
      </c>
      <c r="M284" s="346" t="str">
        <f t="shared" si="79"/>
        <v/>
      </c>
      <c r="O284" s="346" t="str">
        <f t="shared" si="80"/>
        <v/>
      </c>
      <c r="Q284" s="346" t="str">
        <f t="shared" si="81"/>
        <v/>
      </c>
      <c r="S284" s="346" t="str">
        <f t="shared" si="82"/>
        <v/>
      </c>
      <c r="U284" s="346" t="str">
        <f t="shared" si="83"/>
        <v/>
      </c>
      <c r="W284" s="346" t="str">
        <f t="shared" si="84"/>
        <v/>
      </c>
      <c r="Y284" s="346" t="str">
        <f t="shared" si="85"/>
        <v/>
      </c>
      <c r="AA284" s="346" t="str">
        <f t="shared" si="86"/>
        <v/>
      </c>
      <c r="AC284" s="346" t="str">
        <f t="shared" si="87"/>
        <v/>
      </c>
      <c r="AE284" s="346" t="str">
        <f t="shared" si="88"/>
        <v/>
      </c>
      <c r="AG284" s="346" t="str">
        <f t="shared" si="89"/>
        <v/>
      </c>
      <c r="AI284" s="346" t="str">
        <f t="shared" si="90"/>
        <v/>
      </c>
      <c r="AK284" s="346" t="str">
        <f t="shared" si="91"/>
        <v/>
      </c>
      <c r="AM284" s="346" t="str">
        <f t="shared" si="92"/>
        <v/>
      </c>
      <c r="AO284" s="346" t="str">
        <f t="shared" si="93"/>
        <v/>
      </c>
      <c r="AQ284" s="346" t="str">
        <f t="shared" si="94"/>
        <v/>
      </c>
      <c r="AT284" s="329" t="s">
        <v>299</v>
      </c>
    </row>
    <row r="285" spans="5:46" customFormat="1" x14ac:dyDescent="0.3">
      <c r="E285" s="346" t="str">
        <f t="shared" si="76"/>
        <v/>
      </c>
      <c r="G285" s="346" t="str">
        <f t="shared" si="76"/>
        <v/>
      </c>
      <c r="I285" s="346" t="str">
        <f t="shared" si="77"/>
        <v/>
      </c>
      <c r="K285" s="346" t="str">
        <f t="shared" si="78"/>
        <v/>
      </c>
      <c r="M285" s="346" t="str">
        <f t="shared" si="79"/>
        <v/>
      </c>
      <c r="O285" s="346" t="str">
        <f t="shared" si="80"/>
        <v/>
      </c>
      <c r="Q285" s="346" t="str">
        <f t="shared" si="81"/>
        <v/>
      </c>
      <c r="S285" s="346" t="str">
        <f t="shared" si="82"/>
        <v/>
      </c>
      <c r="U285" s="346" t="str">
        <f t="shared" si="83"/>
        <v/>
      </c>
      <c r="W285" s="346" t="str">
        <f t="shared" si="84"/>
        <v/>
      </c>
      <c r="Y285" s="346" t="str">
        <f t="shared" si="85"/>
        <v/>
      </c>
      <c r="AA285" s="346" t="str">
        <f t="shared" si="86"/>
        <v/>
      </c>
      <c r="AC285" s="346" t="str">
        <f t="shared" si="87"/>
        <v/>
      </c>
      <c r="AE285" s="346" t="str">
        <f t="shared" si="88"/>
        <v/>
      </c>
      <c r="AG285" s="346" t="str">
        <f t="shared" si="89"/>
        <v/>
      </c>
      <c r="AI285" s="346" t="str">
        <f t="shared" si="90"/>
        <v/>
      </c>
      <c r="AK285" s="346" t="str">
        <f t="shared" si="91"/>
        <v/>
      </c>
      <c r="AM285" s="346" t="str">
        <f t="shared" si="92"/>
        <v/>
      </c>
      <c r="AO285" s="346" t="str">
        <f t="shared" si="93"/>
        <v/>
      </c>
      <c r="AQ285" s="346" t="str">
        <f t="shared" si="94"/>
        <v/>
      </c>
      <c r="AT285" s="329" t="s">
        <v>299</v>
      </c>
    </row>
    <row r="286" spans="5:46" customFormat="1" x14ac:dyDescent="0.3">
      <c r="E286" s="346" t="str">
        <f t="shared" si="76"/>
        <v/>
      </c>
      <c r="G286" s="346" t="str">
        <f t="shared" si="76"/>
        <v/>
      </c>
      <c r="I286" s="346" t="str">
        <f t="shared" si="77"/>
        <v/>
      </c>
      <c r="K286" s="346" t="str">
        <f t="shared" si="78"/>
        <v/>
      </c>
      <c r="M286" s="346" t="str">
        <f t="shared" si="79"/>
        <v/>
      </c>
      <c r="O286" s="346" t="str">
        <f t="shared" si="80"/>
        <v/>
      </c>
      <c r="Q286" s="346" t="str">
        <f t="shared" si="81"/>
        <v/>
      </c>
      <c r="S286" s="346" t="str">
        <f t="shared" si="82"/>
        <v/>
      </c>
      <c r="U286" s="346" t="str">
        <f t="shared" si="83"/>
        <v/>
      </c>
      <c r="W286" s="346" t="str">
        <f t="shared" si="84"/>
        <v/>
      </c>
      <c r="Y286" s="346" t="str">
        <f t="shared" si="85"/>
        <v/>
      </c>
      <c r="AA286" s="346" t="str">
        <f t="shared" si="86"/>
        <v/>
      </c>
      <c r="AC286" s="346" t="str">
        <f t="shared" si="87"/>
        <v/>
      </c>
      <c r="AE286" s="346" t="str">
        <f t="shared" si="88"/>
        <v/>
      </c>
      <c r="AG286" s="346" t="str">
        <f t="shared" si="89"/>
        <v/>
      </c>
      <c r="AI286" s="346" t="str">
        <f t="shared" si="90"/>
        <v/>
      </c>
      <c r="AK286" s="346" t="str">
        <f t="shared" si="91"/>
        <v/>
      </c>
      <c r="AM286" s="346" t="str">
        <f t="shared" si="92"/>
        <v/>
      </c>
      <c r="AO286" s="346" t="str">
        <f t="shared" si="93"/>
        <v/>
      </c>
      <c r="AQ286" s="346" t="str">
        <f t="shared" si="94"/>
        <v/>
      </c>
      <c r="AT286" s="329" t="s">
        <v>299</v>
      </c>
    </row>
    <row r="287" spans="5:46" customFormat="1" x14ac:dyDescent="0.3">
      <c r="E287" s="346" t="str">
        <f t="shared" si="76"/>
        <v/>
      </c>
      <c r="G287" s="346" t="str">
        <f t="shared" si="76"/>
        <v/>
      </c>
      <c r="I287" s="346" t="str">
        <f t="shared" si="77"/>
        <v/>
      </c>
      <c r="K287" s="346" t="str">
        <f t="shared" si="78"/>
        <v/>
      </c>
      <c r="M287" s="346" t="str">
        <f t="shared" si="79"/>
        <v/>
      </c>
      <c r="O287" s="346" t="str">
        <f t="shared" si="80"/>
        <v/>
      </c>
      <c r="Q287" s="346" t="str">
        <f t="shared" si="81"/>
        <v/>
      </c>
      <c r="S287" s="346" t="str">
        <f t="shared" si="82"/>
        <v/>
      </c>
      <c r="U287" s="346" t="str">
        <f t="shared" si="83"/>
        <v/>
      </c>
      <c r="W287" s="346" t="str">
        <f t="shared" si="84"/>
        <v/>
      </c>
      <c r="Y287" s="346" t="str">
        <f t="shared" si="85"/>
        <v/>
      </c>
      <c r="AA287" s="346" t="str">
        <f t="shared" si="86"/>
        <v/>
      </c>
      <c r="AC287" s="346" t="str">
        <f t="shared" si="87"/>
        <v/>
      </c>
      <c r="AE287" s="346" t="str">
        <f t="shared" si="88"/>
        <v/>
      </c>
      <c r="AG287" s="346" t="str">
        <f t="shared" si="89"/>
        <v/>
      </c>
      <c r="AI287" s="346" t="str">
        <f t="shared" si="90"/>
        <v/>
      </c>
      <c r="AK287" s="346" t="str">
        <f t="shared" si="91"/>
        <v/>
      </c>
      <c r="AM287" s="346" t="str">
        <f t="shared" si="92"/>
        <v/>
      </c>
      <c r="AO287" s="346" t="str">
        <f t="shared" si="93"/>
        <v/>
      </c>
      <c r="AQ287" s="346" t="str">
        <f t="shared" si="94"/>
        <v/>
      </c>
      <c r="AT287" s="329" t="s">
        <v>299</v>
      </c>
    </row>
    <row r="288" spans="5:46" customFormat="1" x14ac:dyDescent="0.3">
      <c r="E288" s="346" t="str">
        <f t="shared" si="76"/>
        <v/>
      </c>
      <c r="G288" s="346" t="str">
        <f t="shared" si="76"/>
        <v/>
      </c>
      <c r="I288" s="346" t="str">
        <f t="shared" si="77"/>
        <v/>
      </c>
      <c r="K288" s="346" t="str">
        <f t="shared" si="78"/>
        <v/>
      </c>
      <c r="M288" s="346" t="str">
        <f t="shared" si="79"/>
        <v/>
      </c>
      <c r="O288" s="346" t="str">
        <f t="shared" si="80"/>
        <v/>
      </c>
      <c r="Q288" s="346" t="str">
        <f t="shared" si="81"/>
        <v/>
      </c>
      <c r="S288" s="346" t="str">
        <f t="shared" si="82"/>
        <v/>
      </c>
      <c r="U288" s="346" t="str">
        <f t="shared" si="83"/>
        <v/>
      </c>
      <c r="W288" s="346" t="str">
        <f t="shared" si="84"/>
        <v/>
      </c>
      <c r="Y288" s="346" t="str">
        <f t="shared" si="85"/>
        <v/>
      </c>
      <c r="AA288" s="346" t="str">
        <f t="shared" si="86"/>
        <v/>
      </c>
      <c r="AC288" s="346" t="str">
        <f t="shared" si="87"/>
        <v/>
      </c>
      <c r="AE288" s="346" t="str">
        <f t="shared" si="88"/>
        <v/>
      </c>
      <c r="AG288" s="346" t="str">
        <f t="shared" si="89"/>
        <v/>
      </c>
      <c r="AI288" s="346" t="str">
        <f t="shared" si="90"/>
        <v/>
      </c>
      <c r="AK288" s="346" t="str">
        <f t="shared" si="91"/>
        <v/>
      </c>
      <c r="AM288" s="346" t="str">
        <f t="shared" si="92"/>
        <v/>
      </c>
      <c r="AO288" s="346" t="str">
        <f t="shared" si="93"/>
        <v/>
      </c>
      <c r="AQ288" s="346" t="str">
        <f t="shared" si="94"/>
        <v/>
      </c>
      <c r="AT288" s="329" t="s">
        <v>299</v>
      </c>
    </row>
    <row r="289" spans="5:46" customFormat="1" x14ac:dyDescent="0.3">
      <c r="E289" s="346" t="str">
        <f t="shared" si="76"/>
        <v/>
      </c>
      <c r="G289" s="346" t="str">
        <f t="shared" si="76"/>
        <v/>
      </c>
      <c r="I289" s="346" t="str">
        <f t="shared" si="77"/>
        <v/>
      </c>
      <c r="K289" s="346" t="str">
        <f t="shared" si="78"/>
        <v/>
      </c>
      <c r="M289" s="346" t="str">
        <f t="shared" si="79"/>
        <v/>
      </c>
      <c r="O289" s="346" t="str">
        <f t="shared" si="80"/>
        <v/>
      </c>
      <c r="Q289" s="346" t="str">
        <f t="shared" si="81"/>
        <v/>
      </c>
      <c r="S289" s="346" t="str">
        <f t="shared" si="82"/>
        <v/>
      </c>
      <c r="U289" s="346" t="str">
        <f t="shared" si="83"/>
        <v/>
      </c>
      <c r="W289" s="346" t="str">
        <f t="shared" si="84"/>
        <v/>
      </c>
      <c r="Y289" s="346" t="str">
        <f t="shared" si="85"/>
        <v/>
      </c>
      <c r="AA289" s="346" t="str">
        <f t="shared" si="86"/>
        <v/>
      </c>
      <c r="AC289" s="346" t="str">
        <f t="shared" si="87"/>
        <v/>
      </c>
      <c r="AE289" s="346" t="str">
        <f t="shared" si="88"/>
        <v/>
      </c>
      <c r="AG289" s="346" t="str">
        <f t="shared" si="89"/>
        <v/>
      </c>
      <c r="AI289" s="346" t="str">
        <f t="shared" si="90"/>
        <v/>
      </c>
      <c r="AK289" s="346" t="str">
        <f t="shared" si="91"/>
        <v/>
      </c>
      <c r="AM289" s="346" t="str">
        <f t="shared" si="92"/>
        <v/>
      </c>
      <c r="AO289" s="346" t="str">
        <f t="shared" si="93"/>
        <v/>
      </c>
      <c r="AQ289" s="346" t="str">
        <f t="shared" si="94"/>
        <v/>
      </c>
      <c r="AT289" s="329" t="s">
        <v>299</v>
      </c>
    </row>
    <row r="290" spans="5:46" customFormat="1" x14ac:dyDescent="0.3">
      <c r="E290" s="346" t="str">
        <f t="shared" si="76"/>
        <v/>
      </c>
      <c r="G290" s="346" t="str">
        <f t="shared" si="76"/>
        <v/>
      </c>
      <c r="I290" s="346" t="str">
        <f t="shared" si="77"/>
        <v/>
      </c>
      <c r="K290" s="346" t="str">
        <f t="shared" si="78"/>
        <v/>
      </c>
      <c r="M290" s="346" t="str">
        <f t="shared" si="79"/>
        <v/>
      </c>
      <c r="O290" s="346" t="str">
        <f t="shared" si="80"/>
        <v/>
      </c>
      <c r="Q290" s="346" t="str">
        <f t="shared" si="81"/>
        <v/>
      </c>
      <c r="S290" s="346" t="str">
        <f t="shared" si="82"/>
        <v/>
      </c>
      <c r="U290" s="346" t="str">
        <f t="shared" si="83"/>
        <v/>
      </c>
      <c r="W290" s="346" t="str">
        <f t="shared" si="84"/>
        <v/>
      </c>
      <c r="Y290" s="346" t="str">
        <f t="shared" si="85"/>
        <v/>
      </c>
      <c r="AA290" s="346" t="str">
        <f t="shared" si="86"/>
        <v/>
      </c>
      <c r="AC290" s="346" t="str">
        <f t="shared" si="87"/>
        <v/>
      </c>
      <c r="AE290" s="346" t="str">
        <f t="shared" si="88"/>
        <v/>
      </c>
      <c r="AG290" s="346" t="str">
        <f t="shared" si="89"/>
        <v/>
      </c>
      <c r="AI290" s="346" t="str">
        <f t="shared" si="90"/>
        <v/>
      </c>
      <c r="AK290" s="346" t="str">
        <f t="shared" si="91"/>
        <v/>
      </c>
      <c r="AM290" s="346" t="str">
        <f t="shared" si="92"/>
        <v/>
      </c>
      <c r="AO290" s="346" t="str">
        <f t="shared" si="93"/>
        <v/>
      </c>
      <c r="AQ290" s="346" t="str">
        <f t="shared" si="94"/>
        <v/>
      </c>
      <c r="AT290" s="329" t="s">
        <v>299</v>
      </c>
    </row>
    <row r="291" spans="5:46" customFormat="1" x14ac:dyDescent="0.3">
      <c r="E291" s="346" t="str">
        <f t="shared" si="76"/>
        <v/>
      </c>
      <c r="G291" s="346" t="str">
        <f t="shared" si="76"/>
        <v/>
      </c>
      <c r="I291" s="346" t="str">
        <f t="shared" si="77"/>
        <v/>
      </c>
      <c r="K291" s="346" t="str">
        <f t="shared" si="78"/>
        <v/>
      </c>
      <c r="M291" s="346" t="str">
        <f t="shared" si="79"/>
        <v/>
      </c>
      <c r="O291" s="346" t="str">
        <f t="shared" si="80"/>
        <v/>
      </c>
      <c r="Q291" s="346" t="str">
        <f t="shared" si="81"/>
        <v/>
      </c>
      <c r="S291" s="346" t="str">
        <f t="shared" si="82"/>
        <v/>
      </c>
      <c r="U291" s="346" t="str">
        <f t="shared" si="83"/>
        <v/>
      </c>
      <c r="W291" s="346" t="str">
        <f t="shared" si="84"/>
        <v/>
      </c>
      <c r="Y291" s="346" t="str">
        <f t="shared" si="85"/>
        <v/>
      </c>
      <c r="AA291" s="346" t="str">
        <f t="shared" si="86"/>
        <v/>
      </c>
      <c r="AC291" s="346" t="str">
        <f t="shared" si="87"/>
        <v/>
      </c>
      <c r="AE291" s="346" t="str">
        <f t="shared" si="88"/>
        <v/>
      </c>
      <c r="AG291" s="346" t="str">
        <f t="shared" si="89"/>
        <v/>
      </c>
      <c r="AI291" s="346" t="str">
        <f t="shared" si="90"/>
        <v/>
      </c>
      <c r="AK291" s="346" t="str">
        <f t="shared" si="91"/>
        <v/>
      </c>
      <c r="AM291" s="346" t="str">
        <f t="shared" si="92"/>
        <v/>
      </c>
      <c r="AO291" s="346" t="str">
        <f t="shared" si="93"/>
        <v/>
      </c>
      <c r="AQ291" s="346" t="str">
        <f t="shared" si="94"/>
        <v/>
      </c>
      <c r="AT291" s="329" t="s">
        <v>299</v>
      </c>
    </row>
    <row r="292" spans="5:46" customFormat="1" x14ac:dyDescent="0.3">
      <c r="E292" s="346" t="str">
        <f t="shared" si="76"/>
        <v/>
      </c>
      <c r="G292" s="346" t="str">
        <f t="shared" si="76"/>
        <v/>
      </c>
      <c r="I292" s="346" t="str">
        <f t="shared" si="77"/>
        <v/>
      </c>
      <c r="K292" s="346" t="str">
        <f t="shared" si="78"/>
        <v/>
      </c>
      <c r="M292" s="346" t="str">
        <f t="shared" si="79"/>
        <v/>
      </c>
      <c r="O292" s="346" t="str">
        <f t="shared" si="80"/>
        <v/>
      </c>
      <c r="Q292" s="346" t="str">
        <f t="shared" si="81"/>
        <v/>
      </c>
      <c r="S292" s="346" t="str">
        <f t="shared" si="82"/>
        <v/>
      </c>
      <c r="U292" s="346" t="str">
        <f t="shared" si="83"/>
        <v/>
      </c>
      <c r="W292" s="346" t="str">
        <f t="shared" si="84"/>
        <v/>
      </c>
      <c r="Y292" s="346" t="str">
        <f t="shared" si="85"/>
        <v/>
      </c>
      <c r="AA292" s="346" t="str">
        <f t="shared" si="86"/>
        <v/>
      </c>
      <c r="AC292" s="346" t="str">
        <f t="shared" si="87"/>
        <v/>
      </c>
      <c r="AE292" s="346" t="str">
        <f t="shared" si="88"/>
        <v/>
      </c>
      <c r="AG292" s="346" t="str">
        <f t="shared" si="89"/>
        <v/>
      </c>
      <c r="AI292" s="346" t="str">
        <f t="shared" si="90"/>
        <v/>
      </c>
      <c r="AK292" s="346" t="str">
        <f t="shared" si="91"/>
        <v/>
      </c>
      <c r="AM292" s="346" t="str">
        <f t="shared" si="92"/>
        <v/>
      </c>
      <c r="AO292" s="346" t="str">
        <f t="shared" si="93"/>
        <v/>
      </c>
      <c r="AQ292" s="346" t="str">
        <f t="shared" si="94"/>
        <v/>
      </c>
      <c r="AT292" s="329" t="s">
        <v>299</v>
      </c>
    </row>
    <row r="293" spans="5:46" customFormat="1" x14ac:dyDescent="0.3">
      <c r="E293" s="346" t="str">
        <f t="shared" si="76"/>
        <v/>
      </c>
      <c r="G293" s="346" t="str">
        <f t="shared" si="76"/>
        <v/>
      </c>
      <c r="I293" s="346" t="str">
        <f t="shared" si="77"/>
        <v/>
      </c>
      <c r="K293" s="346" t="str">
        <f t="shared" si="78"/>
        <v/>
      </c>
      <c r="M293" s="346" t="str">
        <f t="shared" si="79"/>
        <v/>
      </c>
      <c r="O293" s="346" t="str">
        <f t="shared" si="80"/>
        <v/>
      </c>
      <c r="Q293" s="346" t="str">
        <f t="shared" si="81"/>
        <v/>
      </c>
      <c r="S293" s="346" t="str">
        <f t="shared" si="82"/>
        <v/>
      </c>
      <c r="U293" s="346" t="str">
        <f t="shared" si="83"/>
        <v/>
      </c>
      <c r="W293" s="346" t="str">
        <f t="shared" si="84"/>
        <v/>
      </c>
      <c r="Y293" s="346" t="str">
        <f t="shared" si="85"/>
        <v/>
      </c>
      <c r="AA293" s="346" t="str">
        <f t="shared" si="86"/>
        <v/>
      </c>
      <c r="AC293" s="346" t="str">
        <f t="shared" si="87"/>
        <v/>
      </c>
      <c r="AE293" s="346" t="str">
        <f t="shared" si="88"/>
        <v/>
      </c>
      <c r="AG293" s="346" t="str">
        <f t="shared" si="89"/>
        <v/>
      </c>
      <c r="AI293" s="346" t="str">
        <f t="shared" si="90"/>
        <v/>
      </c>
      <c r="AK293" s="346" t="str">
        <f t="shared" si="91"/>
        <v/>
      </c>
      <c r="AM293" s="346" t="str">
        <f t="shared" si="92"/>
        <v/>
      </c>
      <c r="AO293" s="346" t="str">
        <f t="shared" si="93"/>
        <v/>
      </c>
      <c r="AQ293" s="346" t="str">
        <f t="shared" si="94"/>
        <v/>
      </c>
      <c r="AT293" s="329" t="s">
        <v>299</v>
      </c>
    </row>
    <row r="294" spans="5:46" customFormat="1" x14ac:dyDescent="0.3">
      <c r="E294" s="346" t="str">
        <f t="shared" si="76"/>
        <v/>
      </c>
      <c r="G294" s="346" t="str">
        <f t="shared" si="76"/>
        <v/>
      </c>
      <c r="I294" s="346" t="str">
        <f t="shared" si="77"/>
        <v/>
      </c>
      <c r="K294" s="346" t="str">
        <f t="shared" si="78"/>
        <v/>
      </c>
      <c r="M294" s="346" t="str">
        <f t="shared" si="79"/>
        <v/>
      </c>
      <c r="O294" s="346" t="str">
        <f t="shared" si="80"/>
        <v/>
      </c>
      <c r="Q294" s="346" t="str">
        <f t="shared" si="81"/>
        <v/>
      </c>
      <c r="S294" s="346" t="str">
        <f t="shared" si="82"/>
        <v/>
      </c>
      <c r="U294" s="346" t="str">
        <f t="shared" si="83"/>
        <v/>
      </c>
      <c r="W294" s="346" t="str">
        <f t="shared" si="84"/>
        <v/>
      </c>
      <c r="Y294" s="346" t="str">
        <f t="shared" si="85"/>
        <v/>
      </c>
      <c r="AA294" s="346" t="str">
        <f t="shared" si="86"/>
        <v/>
      </c>
      <c r="AC294" s="346" t="str">
        <f t="shared" si="87"/>
        <v/>
      </c>
      <c r="AE294" s="346" t="str">
        <f t="shared" si="88"/>
        <v/>
      </c>
      <c r="AG294" s="346" t="str">
        <f t="shared" si="89"/>
        <v/>
      </c>
      <c r="AI294" s="346" t="str">
        <f t="shared" si="90"/>
        <v/>
      </c>
      <c r="AK294" s="346" t="str">
        <f t="shared" si="91"/>
        <v/>
      </c>
      <c r="AM294" s="346" t="str">
        <f t="shared" si="92"/>
        <v/>
      </c>
      <c r="AO294" s="346" t="str">
        <f t="shared" si="93"/>
        <v/>
      </c>
      <c r="AQ294" s="346" t="str">
        <f t="shared" si="94"/>
        <v/>
      </c>
      <c r="AT294" s="329" t="s">
        <v>299</v>
      </c>
    </row>
    <row r="295" spans="5:46" customFormat="1" x14ac:dyDescent="0.3">
      <c r="E295" s="346" t="str">
        <f t="shared" si="76"/>
        <v/>
      </c>
      <c r="G295" s="346" t="str">
        <f t="shared" si="76"/>
        <v/>
      </c>
      <c r="I295" s="346" t="str">
        <f t="shared" si="77"/>
        <v/>
      </c>
      <c r="K295" s="346" t="str">
        <f t="shared" si="78"/>
        <v/>
      </c>
      <c r="M295" s="346" t="str">
        <f t="shared" si="79"/>
        <v/>
      </c>
      <c r="O295" s="346" t="str">
        <f t="shared" si="80"/>
        <v/>
      </c>
      <c r="Q295" s="346" t="str">
        <f t="shared" si="81"/>
        <v/>
      </c>
      <c r="S295" s="346" t="str">
        <f t="shared" si="82"/>
        <v/>
      </c>
      <c r="U295" s="346" t="str">
        <f t="shared" si="83"/>
        <v/>
      </c>
      <c r="W295" s="346" t="str">
        <f t="shared" si="84"/>
        <v/>
      </c>
      <c r="Y295" s="346" t="str">
        <f t="shared" si="85"/>
        <v/>
      </c>
      <c r="AA295" s="346" t="str">
        <f t="shared" si="86"/>
        <v/>
      </c>
      <c r="AC295" s="346" t="str">
        <f t="shared" si="87"/>
        <v/>
      </c>
      <c r="AE295" s="346" t="str">
        <f t="shared" si="88"/>
        <v/>
      </c>
      <c r="AG295" s="346" t="str">
        <f t="shared" si="89"/>
        <v/>
      </c>
      <c r="AI295" s="346" t="str">
        <f t="shared" si="90"/>
        <v/>
      </c>
      <c r="AK295" s="346" t="str">
        <f t="shared" si="91"/>
        <v/>
      </c>
      <c r="AM295" s="346" t="str">
        <f t="shared" si="92"/>
        <v/>
      </c>
      <c r="AO295" s="346" t="str">
        <f t="shared" si="93"/>
        <v/>
      </c>
      <c r="AQ295" s="346" t="str">
        <f t="shared" si="94"/>
        <v/>
      </c>
      <c r="AT295" s="329" t="s">
        <v>299</v>
      </c>
    </row>
    <row r="296" spans="5:46" customFormat="1" x14ac:dyDescent="0.3">
      <c r="E296" s="346" t="str">
        <f t="shared" si="76"/>
        <v/>
      </c>
      <c r="G296" s="346" t="str">
        <f t="shared" si="76"/>
        <v/>
      </c>
      <c r="I296" s="346" t="str">
        <f t="shared" si="77"/>
        <v/>
      </c>
      <c r="K296" s="346" t="str">
        <f t="shared" si="78"/>
        <v/>
      </c>
      <c r="M296" s="346" t="str">
        <f t="shared" si="79"/>
        <v/>
      </c>
      <c r="O296" s="346" t="str">
        <f t="shared" si="80"/>
        <v/>
      </c>
      <c r="Q296" s="346" t="str">
        <f t="shared" si="81"/>
        <v/>
      </c>
      <c r="S296" s="346" t="str">
        <f t="shared" si="82"/>
        <v/>
      </c>
      <c r="U296" s="346" t="str">
        <f t="shared" si="83"/>
        <v/>
      </c>
      <c r="W296" s="346" t="str">
        <f t="shared" si="84"/>
        <v/>
      </c>
      <c r="Y296" s="346" t="str">
        <f t="shared" si="85"/>
        <v/>
      </c>
      <c r="AA296" s="346" t="str">
        <f t="shared" si="86"/>
        <v/>
      </c>
      <c r="AC296" s="346" t="str">
        <f t="shared" si="87"/>
        <v/>
      </c>
      <c r="AE296" s="346" t="str">
        <f t="shared" si="88"/>
        <v/>
      </c>
      <c r="AG296" s="346" t="str">
        <f t="shared" si="89"/>
        <v/>
      </c>
      <c r="AI296" s="346" t="str">
        <f t="shared" si="90"/>
        <v/>
      </c>
      <c r="AK296" s="346" t="str">
        <f t="shared" si="91"/>
        <v/>
      </c>
      <c r="AM296" s="346" t="str">
        <f t="shared" si="92"/>
        <v/>
      </c>
      <c r="AO296" s="346" t="str">
        <f t="shared" si="93"/>
        <v/>
      </c>
      <c r="AQ296" s="346" t="str">
        <f t="shared" si="94"/>
        <v/>
      </c>
      <c r="AT296" s="329" t="s">
        <v>299</v>
      </c>
    </row>
    <row r="297" spans="5:46" customFormat="1" x14ac:dyDescent="0.3">
      <c r="E297" s="346" t="str">
        <f t="shared" si="76"/>
        <v/>
      </c>
      <c r="G297" s="346" t="str">
        <f t="shared" si="76"/>
        <v/>
      </c>
      <c r="I297" s="346" t="str">
        <f t="shared" si="77"/>
        <v/>
      </c>
      <c r="K297" s="346" t="str">
        <f t="shared" si="78"/>
        <v/>
      </c>
      <c r="M297" s="346" t="str">
        <f t="shared" si="79"/>
        <v/>
      </c>
      <c r="O297" s="346" t="str">
        <f t="shared" si="80"/>
        <v/>
      </c>
      <c r="Q297" s="346" t="str">
        <f t="shared" si="81"/>
        <v/>
      </c>
      <c r="S297" s="346" t="str">
        <f t="shared" si="82"/>
        <v/>
      </c>
      <c r="U297" s="346" t="str">
        <f t="shared" si="83"/>
        <v/>
      </c>
      <c r="W297" s="346" t="str">
        <f t="shared" si="84"/>
        <v/>
      </c>
      <c r="Y297" s="346" t="str">
        <f t="shared" si="85"/>
        <v/>
      </c>
      <c r="AA297" s="346" t="str">
        <f t="shared" si="86"/>
        <v/>
      </c>
      <c r="AC297" s="346" t="str">
        <f t="shared" si="87"/>
        <v/>
      </c>
      <c r="AE297" s="346" t="str">
        <f t="shared" si="88"/>
        <v/>
      </c>
      <c r="AG297" s="346" t="str">
        <f t="shared" si="89"/>
        <v/>
      </c>
      <c r="AI297" s="346" t="str">
        <f t="shared" si="90"/>
        <v/>
      </c>
      <c r="AK297" s="346" t="str">
        <f t="shared" si="91"/>
        <v/>
      </c>
      <c r="AM297" s="346" t="str">
        <f t="shared" si="92"/>
        <v/>
      </c>
      <c r="AO297" s="346" t="str">
        <f t="shared" si="93"/>
        <v/>
      </c>
      <c r="AQ297" s="346" t="str">
        <f t="shared" si="94"/>
        <v/>
      </c>
      <c r="AT297" s="329" t="s">
        <v>299</v>
      </c>
    </row>
    <row r="298" spans="5:46" customFormat="1" x14ac:dyDescent="0.3">
      <c r="E298" s="346" t="str">
        <f t="shared" si="76"/>
        <v/>
      </c>
      <c r="G298" s="346" t="str">
        <f t="shared" si="76"/>
        <v/>
      </c>
      <c r="I298" s="346" t="str">
        <f t="shared" si="77"/>
        <v/>
      </c>
      <c r="K298" s="346" t="str">
        <f t="shared" si="78"/>
        <v/>
      </c>
      <c r="M298" s="346" t="str">
        <f t="shared" si="79"/>
        <v/>
      </c>
      <c r="O298" s="346" t="str">
        <f t="shared" si="80"/>
        <v/>
      </c>
      <c r="Q298" s="346" t="str">
        <f t="shared" si="81"/>
        <v/>
      </c>
      <c r="S298" s="346" t="str">
        <f t="shared" si="82"/>
        <v/>
      </c>
      <c r="U298" s="346" t="str">
        <f t="shared" si="83"/>
        <v/>
      </c>
      <c r="W298" s="346" t="str">
        <f t="shared" si="84"/>
        <v/>
      </c>
      <c r="Y298" s="346" t="str">
        <f t="shared" si="85"/>
        <v/>
      </c>
      <c r="AA298" s="346" t="str">
        <f t="shared" si="86"/>
        <v/>
      </c>
      <c r="AC298" s="346" t="str">
        <f t="shared" si="87"/>
        <v/>
      </c>
      <c r="AE298" s="346" t="str">
        <f t="shared" si="88"/>
        <v/>
      </c>
      <c r="AG298" s="346" t="str">
        <f t="shared" si="89"/>
        <v/>
      </c>
      <c r="AI298" s="346" t="str">
        <f t="shared" si="90"/>
        <v/>
      </c>
      <c r="AK298" s="346" t="str">
        <f t="shared" si="91"/>
        <v/>
      </c>
      <c r="AM298" s="346" t="str">
        <f t="shared" si="92"/>
        <v/>
      </c>
      <c r="AO298" s="346" t="str">
        <f t="shared" si="93"/>
        <v/>
      </c>
      <c r="AQ298" s="346" t="str">
        <f t="shared" si="94"/>
        <v/>
      </c>
      <c r="AT298" s="329" t="s">
        <v>299</v>
      </c>
    </row>
    <row r="299" spans="5:46" customFormat="1" x14ac:dyDescent="0.3">
      <c r="E299" s="346" t="str">
        <f t="shared" si="76"/>
        <v/>
      </c>
      <c r="G299" s="346" t="str">
        <f t="shared" si="76"/>
        <v/>
      </c>
      <c r="I299" s="346" t="str">
        <f t="shared" si="77"/>
        <v/>
      </c>
      <c r="K299" s="346" t="str">
        <f t="shared" si="78"/>
        <v/>
      </c>
      <c r="M299" s="346" t="str">
        <f t="shared" si="79"/>
        <v/>
      </c>
      <c r="O299" s="346" t="str">
        <f t="shared" si="80"/>
        <v/>
      </c>
      <c r="Q299" s="346" t="str">
        <f t="shared" si="81"/>
        <v/>
      </c>
      <c r="S299" s="346" t="str">
        <f t="shared" si="82"/>
        <v/>
      </c>
      <c r="U299" s="346" t="str">
        <f t="shared" si="83"/>
        <v/>
      </c>
      <c r="W299" s="346" t="str">
        <f t="shared" si="84"/>
        <v/>
      </c>
      <c r="Y299" s="346" t="str">
        <f t="shared" si="85"/>
        <v/>
      </c>
      <c r="AA299" s="346" t="str">
        <f t="shared" si="86"/>
        <v/>
      </c>
      <c r="AC299" s="346" t="str">
        <f t="shared" si="87"/>
        <v/>
      </c>
      <c r="AE299" s="346" t="str">
        <f t="shared" si="88"/>
        <v/>
      </c>
      <c r="AG299" s="346" t="str">
        <f t="shared" si="89"/>
        <v/>
      </c>
      <c r="AI299" s="346" t="str">
        <f t="shared" si="90"/>
        <v/>
      </c>
      <c r="AK299" s="346" t="str">
        <f t="shared" si="91"/>
        <v/>
      </c>
      <c r="AM299" s="346" t="str">
        <f t="shared" si="92"/>
        <v/>
      </c>
      <c r="AO299" s="346" t="str">
        <f t="shared" si="93"/>
        <v/>
      </c>
      <c r="AQ299" s="346" t="str">
        <f t="shared" si="94"/>
        <v/>
      </c>
      <c r="AT299" s="329" t="s">
        <v>299</v>
      </c>
    </row>
    <row r="300" spans="5:46" customFormat="1" x14ac:dyDescent="0.3">
      <c r="E300" s="346" t="str">
        <f t="shared" si="76"/>
        <v/>
      </c>
      <c r="G300" s="346" t="str">
        <f t="shared" si="76"/>
        <v/>
      </c>
      <c r="I300" s="346" t="str">
        <f t="shared" si="77"/>
        <v/>
      </c>
      <c r="K300" s="346" t="str">
        <f t="shared" si="78"/>
        <v/>
      </c>
      <c r="M300" s="346" t="str">
        <f t="shared" si="79"/>
        <v/>
      </c>
      <c r="O300" s="346" t="str">
        <f t="shared" si="80"/>
        <v/>
      </c>
      <c r="Q300" s="346" t="str">
        <f t="shared" si="81"/>
        <v/>
      </c>
      <c r="S300" s="346" t="str">
        <f t="shared" si="82"/>
        <v/>
      </c>
      <c r="U300" s="346" t="str">
        <f t="shared" si="83"/>
        <v/>
      </c>
      <c r="W300" s="346" t="str">
        <f t="shared" si="84"/>
        <v/>
      </c>
      <c r="Y300" s="346" t="str">
        <f t="shared" si="85"/>
        <v/>
      </c>
      <c r="AA300" s="346" t="str">
        <f t="shared" si="86"/>
        <v/>
      </c>
      <c r="AC300" s="346" t="str">
        <f t="shared" si="87"/>
        <v/>
      </c>
      <c r="AE300" s="346" t="str">
        <f t="shared" si="88"/>
        <v/>
      </c>
      <c r="AG300" s="346" t="str">
        <f t="shared" si="89"/>
        <v/>
      </c>
      <c r="AI300" s="346" t="str">
        <f t="shared" si="90"/>
        <v/>
      </c>
      <c r="AK300" s="346" t="str">
        <f t="shared" si="91"/>
        <v/>
      </c>
      <c r="AM300" s="346" t="str">
        <f t="shared" si="92"/>
        <v/>
      </c>
      <c r="AO300" s="346" t="str">
        <f t="shared" si="93"/>
        <v/>
      </c>
      <c r="AQ300" s="346" t="str">
        <f t="shared" si="94"/>
        <v/>
      </c>
      <c r="AT300" s="329" t="s">
        <v>299</v>
      </c>
    </row>
    <row r="301" spans="5:46" x14ac:dyDescent="0.3">
      <c r="AT301" s="329" t="s">
        <v>299</v>
      </c>
    </row>
    <row r="302" spans="5:46" x14ac:dyDescent="0.3">
      <c r="AT302" s="329" t="s">
        <v>299</v>
      </c>
    </row>
    <row r="303" spans="5:46" x14ac:dyDescent="0.3">
      <c r="AT303" s="329" t="s">
        <v>299</v>
      </c>
    </row>
    <row r="304" spans="5:46" x14ac:dyDescent="0.3">
      <c r="AT304" s="329" t="s">
        <v>299</v>
      </c>
    </row>
  </sheetData>
  <mergeCells count="1">
    <mergeCell ref="A3:A6"/>
  </mergeCells>
  <conditionalFormatting sqref="E12:E300">
    <cfRule type="expression" dxfId="5" priority="4">
      <formula>AND(LEN(E12)&gt;0,OR(E12&lt;E$2,E12&gt;E$3))</formula>
    </cfRule>
  </conditionalFormatting>
  <conditionalFormatting sqref="AQ12:AQ300 AO12:AO300 AM12:AM300 AK12:AK300 AI12:AI300 AG12:AG300 AE12:AE300 AC12:AC300 AA12:AA300 Y12:Y300 W12:W300 U12:U300 S12:S300 Q12:Q300 O12:O300 M12:M300 K12:K300 I12:I300 G12:G300">
    <cfRule type="expression" dxfId="4" priority="3">
      <formula>AND(LEN(G12)&gt;0,OR(G12&lt;G$2,G12&gt;G$3))</formula>
    </cfRule>
  </conditionalFormatting>
  <conditionalFormatting sqref="AT12:AT304">
    <cfRule type="expression" dxfId="3" priority="1">
      <formula>AND(AT12&gt;=AT$1,AT12&lt;=AT$2)</formula>
    </cfRule>
    <cfRule type="expression" dxfId="2" priority="2">
      <formula>AND(LEN(AT12)=0,OR(AR12&gt;0,AS12&gt;0))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18" sqref="A18"/>
    </sheetView>
  </sheetViews>
  <sheetFormatPr defaultRowHeight="14.4" x14ac:dyDescent="0.3"/>
  <cols>
    <col min="1" max="1" width="49" customWidth="1"/>
    <col min="2" max="2" width="26.88671875" customWidth="1"/>
    <col min="3" max="4" width="12.21875" bestFit="1" customWidth="1"/>
    <col min="6" max="6" width="12.21875" bestFit="1" customWidth="1"/>
    <col min="8" max="8" width="12.21875" bestFit="1" customWidth="1"/>
    <col min="10" max="11" width="12.21875" bestFit="1" customWidth="1"/>
    <col min="14" max="14" width="12.21875" bestFit="1" customWidth="1"/>
    <col min="15" max="15" width="10" bestFit="1" customWidth="1"/>
    <col min="16" max="16" width="12.21875" bestFit="1" customWidth="1"/>
  </cols>
  <sheetData>
    <row r="1" spans="1:17" ht="72" x14ac:dyDescent="0.3">
      <c r="A1" s="507" t="s">
        <v>332</v>
      </c>
      <c r="B1" s="508"/>
      <c r="C1" s="509" t="s">
        <v>275</v>
      </c>
      <c r="D1" s="509" t="s">
        <v>276</v>
      </c>
      <c r="E1" s="509" t="s">
        <v>280</v>
      </c>
      <c r="F1" s="509" t="s">
        <v>281</v>
      </c>
      <c r="G1" s="509" t="s">
        <v>283</v>
      </c>
      <c r="H1" s="509" t="s">
        <v>284</v>
      </c>
      <c r="I1" s="509" t="s">
        <v>285</v>
      </c>
      <c r="J1" s="509" t="s">
        <v>291</v>
      </c>
      <c r="K1" s="509" t="s">
        <v>333</v>
      </c>
      <c r="L1" s="509" t="s">
        <v>334</v>
      </c>
      <c r="M1" s="509"/>
      <c r="N1" s="509" t="s">
        <v>295</v>
      </c>
      <c r="O1" s="278"/>
      <c r="P1" s="509" t="s">
        <v>335</v>
      </c>
      <c r="Q1" s="509"/>
    </row>
    <row r="2" spans="1:17" x14ac:dyDescent="0.3">
      <c r="A2" s="508" t="s">
        <v>296</v>
      </c>
      <c r="B2" s="508" t="s">
        <v>297</v>
      </c>
      <c r="C2" s="508" t="s">
        <v>298</v>
      </c>
      <c r="D2" s="508" t="s">
        <v>298</v>
      </c>
      <c r="E2" s="508" t="s">
        <v>298</v>
      </c>
      <c r="F2" s="510" t="s">
        <v>298</v>
      </c>
      <c r="G2" s="510" t="s">
        <v>298</v>
      </c>
      <c r="H2" s="510" t="s">
        <v>298</v>
      </c>
      <c r="I2" s="510" t="s">
        <v>298</v>
      </c>
      <c r="J2" s="508" t="s">
        <v>298</v>
      </c>
      <c r="K2" s="508" t="s">
        <v>298</v>
      </c>
      <c r="L2" s="508" t="s">
        <v>298</v>
      </c>
      <c r="M2" s="508" t="s">
        <v>297</v>
      </c>
      <c r="N2" s="508" t="s">
        <v>298</v>
      </c>
      <c r="O2" s="279" t="s">
        <v>297</v>
      </c>
      <c r="P2" s="508" t="s">
        <v>298</v>
      </c>
      <c r="Q2" s="508" t="s">
        <v>297</v>
      </c>
    </row>
    <row r="3" spans="1:17" x14ac:dyDescent="0.3">
      <c r="A3" s="508"/>
      <c r="B3" s="511"/>
      <c r="C3" s="512">
        <v>1416</v>
      </c>
      <c r="D3" s="512"/>
      <c r="E3" s="512"/>
      <c r="F3" s="512"/>
      <c r="G3" s="512"/>
      <c r="H3" s="512"/>
      <c r="I3" s="512"/>
      <c r="J3" s="512"/>
      <c r="K3" s="512">
        <v>2023</v>
      </c>
      <c r="L3" s="512"/>
      <c r="M3" s="511"/>
      <c r="N3" s="512"/>
      <c r="O3" s="513"/>
      <c r="P3" s="512"/>
      <c r="Q3" s="511"/>
    </row>
    <row r="4" spans="1:17" x14ac:dyDescent="0.3">
      <c r="A4" s="508"/>
      <c r="B4" s="511">
        <v>0.31</v>
      </c>
      <c r="C4" s="512">
        <v>6356</v>
      </c>
      <c r="D4" s="512">
        <v>3024</v>
      </c>
      <c r="E4" s="512">
        <v>51</v>
      </c>
      <c r="F4" s="512">
        <v>517</v>
      </c>
      <c r="G4" s="512"/>
      <c r="H4" s="512"/>
      <c r="I4" s="512"/>
      <c r="J4" s="512">
        <v>886</v>
      </c>
      <c r="K4" s="512"/>
      <c r="L4" s="512"/>
      <c r="M4" s="511"/>
      <c r="N4" s="512"/>
      <c r="O4" s="513"/>
      <c r="P4" s="512"/>
      <c r="Q4" s="511"/>
    </row>
    <row r="5" spans="1:17" x14ac:dyDescent="0.3">
      <c r="A5" s="508"/>
      <c r="B5" s="511">
        <v>0.02</v>
      </c>
      <c r="C5" s="512">
        <v>320</v>
      </c>
      <c r="D5" s="512"/>
      <c r="E5" s="512"/>
      <c r="F5" s="512">
        <v>470</v>
      </c>
      <c r="G5" s="512"/>
      <c r="H5" s="512"/>
      <c r="I5" s="512"/>
      <c r="J5" s="512">
        <v>27</v>
      </c>
      <c r="K5" s="512">
        <v>817</v>
      </c>
      <c r="L5" s="512"/>
      <c r="M5" s="511"/>
      <c r="N5" s="512"/>
      <c r="O5" s="513"/>
      <c r="P5" s="512">
        <v>656</v>
      </c>
      <c r="Q5" s="511">
        <v>0.02</v>
      </c>
    </row>
    <row r="6" spans="1:17" x14ac:dyDescent="0.3">
      <c r="A6" s="508"/>
      <c r="B6" s="511">
        <v>0.43</v>
      </c>
      <c r="C6" s="512">
        <v>1452</v>
      </c>
      <c r="D6" s="512"/>
      <c r="E6" s="512">
        <v>10</v>
      </c>
      <c r="F6" s="512">
        <v>452</v>
      </c>
      <c r="G6" s="512"/>
      <c r="H6" s="512"/>
      <c r="I6" s="512"/>
      <c r="J6" s="512">
        <v>6</v>
      </c>
      <c r="K6" s="512"/>
      <c r="L6" s="512"/>
      <c r="M6" s="511"/>
      <c r="N6" s="512">
        <v>3879</v>
      </c>
      <c r="O6" s="513">
        <v>0.03</v>
      </c>
      <c r="P6" s="512">
        <v>2103</v>
      </c>
      <c r="Q6" s="511">
        <v>0.04</v>
      </c>
    </row>
    <row r="7" spans="1:17" x14ac:dyDescent="0.3">
      <c r="A7" s="508"/>
      <c r="B7" s="511">
        <v>0.46</v>
      </c>
      <c r="C7" s="512">
        <v>1049</v>
      </c>
      <c r="D7" s="512"/>
      <c r="E7" s="512"/>
      <c r="F7" s="512">
        <v>408</v>
      </c>
      <c r="G7" s="512"/>
      <c r="H7" s="512"/>
      <c r="I7" s="512"/>
      <c r="J7" s="512"/>
      <c r="K7" s="512"/>
      <c r="L7" s="512">
        <v>615</v>
      </c>
      <c r="M7" s="511">
        <v>0.03</v>
      </c>
      <c r="N7" s="512"/>
      <c r="O7" s="513"/>
      <c r="P7" s="512">
        <v>378</v>
      </c>
      <c r="Q7" s="511">
        <v>0.01</v>
      </c>
    </row>
    <row r="8" spans="1:17" x14ac:dyDescent="0.3">
      <c r="A8" s="508"/>
      <c r="B8" s="511"/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511"/>
      <c r="N8" s="512"/>
      <c r="O8" s="513"/>
      <c r="P8" s="512"/>
      <c r="Q8" s="511"/>
    </row>
    <row r="9" spans="1:17" x14ac:dyDescent="0.3">
      <c r="A9" s="508"/>
      <c r="B9" s="511">
        <v>0.24</v>
      </c>
      <c r="C9" s="512">
        <v>2228</v>
      </c>
      <c r="D9" s="512"/>
      <c r="E9" s="512"/>
      <c r="F9" s="512">
        <v>652</v>
      </c>
      <c r="G9" s="512"/>
      <c r="H9" s="512"/>
      <c r="I9" s="512"/>
      <c r="J9" s="512"/>
      <c r="K9" s="512"/>
      <c r="L9" s="512"/>
      <c r="M9" s="511"/>
      <c r="N9" s="512">
        <v>3516</v>
      </c>
      <c r="O9" s="513">
        <v>0.04</v>
      </c>
      <c r="P9" s="512">
        <v>3617</v>
      </c>
      <c r="Q9" s="511">
        <v>0.08</v>
      </c>
    </row>
    <row r="10" spans="1:17" x14ac:dyDescent="0.3">
      <c r="A10" s="508"/>
      <c r="B10" s="511">
        <v>0.21</v>
      </c>
      <c r="C10" s="512">
        <v>3164</v>
      </c>
      <c r="D10" s="512"/>
      <c r="E10" s="512">
        <v>103</v>
      </c>
      <c r="F10" s="512">
        <v>357</v>
      </c>
      <c r="G10" s="512"/>
      <c r="H10" s="512">
        <v>89</v>
      </c>
      <c r="I10" s="512"/>
      <c r="J10" s="512">
        <v>89</v>
      </c>
      <c r="K10" s="512"/>
      <c r="L10" s="512"/>
      <c r="M10" s="511"/>
      <c r="N10" s="512"/>
      <c r="O10" s="513"/>
      <c r="P10" s="512">
        <v>1455</v>
      </c>
      <c r="Q10" s="511">
        <v>0.03</v>
      </c>
    </row>
    <row r="11" spans="1:17" x14ac:dyDescent="0.3">
      <c r="A11" s="508"/>
      <c r="B11" s="511">
        <v>2.41</v>
      </c>
      <c r="C11" s="512">
        <v>5749</v>
      </c>
      <c r="D11" s="512">
        <v>2848</v>
      </c>
      <c r="E11" s="512">
        <v>168</v>
      </c>
      <c r="F11" s="512">
        <v>5661</v>
      </c>
      <c r="G11" s="512">
        <v>260</v>
      </c>
      <c r="H11" s="512">
        <v>16619</v>
      </c>
      <c r="I11" s="512"/>
      <c r="J11" s="512"/>
      <c r="K11" s="512">
        <v>2678</v>
      </c>
      <c r="L11" s="512"/>
      <c r="M11" s="511"/>
      <c r="N11" s="512"/>
      <c r="O11" s="513"/>
      <c r="P11" s="508"/>
      <c r="Q11" s="508"/>
    </row>
    <row r="12" spans="1:17" x14ac:dyDescent="0.3">
      <c r="A12" s="508"/>
      <c r="B12" s="511">
        <v>1.04</v>
      </c>
      <c r="C12" s="512">
        <v>2470</v>
      </c>
      <c r="D12" s="512">
        <v>10</v>
      </c>
      <c r="E12" s="512">
        <v>63</v>
      </c>
      <c r="F12" s="512">
        <v>486</v>
      </c>
      <c r="G12" s="512">
        <v>158</v>
      </c>
      <c r="H12" s="512"/>
      <c r="I12" s="512"/>
      <c r="J12" s="512"/>
      <c r="K12" s="512">
        <v>1115</v>
      </c>
      <c r="L12" s="512"/>
      <c r="M12" s="511"/>
      <c r="N12" s="512">
        <v>11484</v>
      </c>
      <c r="O12" s="513">
        <v>0.11</v>
      </c>
      <c r="P12" s="508"/>
      <c r="Q12" s="508"/>
    </row>
    <row r="13" spans="1:17" ht="15" thickBot="1" x14ac:dyDescent="0.35">
      <c r="B13">
        <f>SUM(B3:B12)</f>
        <v>5.12</v>
      </c>
      <c r="C13" s="322">
        <f>SUM(C3:C12)</f>
        <v>24204</v>
      </c>
      <c r="D13" s="322">
        <f>SUM(D3:D12)</f>
        <v>5882</v>
      </c>
      <c r="E13" s="322">
        <f>SUM(E3:E12)</f>
        <v>395</v>
      </c>
      <c r="F13" s="322">
        <f t="shared" ref="F13:K13" si="0">SUM(F3:F12)</f>
        <v>9003</v>
      </c>
      <c r="G13" s="322">
        <f t="shared" si="0"/>
        <v>418</v>
      </c>
      <c r="H13" s="322">
        <f t="shared" si="0"/>
        <v>16708</v>
      </c>
      <c r="I13" s="322"/>
      <c r="J13" s="322">
        <f t="shared" si="0"/>
        <v>1008</v>
      </c>
      <c r="K13" s="322">
        <f t="shared" si="0"/>
        <v>6633</v>
      </c>
      <c r="L13" s="514"/>
      <c r="M13" s="514">
        <f>M7+O6+O9+O12+Q5+Q6+Q7+Q9+Q10</f>
        <v>0.39</v>
      </c>
      <c r="N13" s="515">
        <f>L7+N6+N9+N12+P5+P6+P7+P9+P10</f>
        <v>27703</v>
      </c>
      <c r="O13" s="514"/>
      <c r="P13" s="514"/>
      <c r="Q13" s="514"/>
    </row>
    <row r="14" spans="1:17" x14ac:dyDescent="0.3">
      <c r="B14" t="s">
        <v>336</v>
      </c>
      <c r="C14" s="516">
        <f>C13/B13</f>
        <v>4727.34375</v>
      </c>
      <c r="D14" s="516">
        <f>D13/$B$13</f>
        <v>1148.828125</v>
      </c>
      <c r="E14" s="516">
        <f t="shared" ref="E14:K14" si="1">E13/$B$13</f>
        <v>77.1484375</v>
      </c>
      <c r="F14" s="517">
        <f t="shared" si="1"/>
        <v>1758.3984375</v>
      </c>
      <c r="G14" s="517">
        <f t="shared" si="1"/>
        <v>81.640625</v>
      </c>
      <c r="H14" s="517">
        <f t="shared" si="1"/>
        <v>3263.28125</v>
      </c>
      <c r="I14" s="517"/>
      <c r="J14" s="518">
        <f t="shared" si="1"/>
        <v>196.875</v>
      </c>
      <c r="K14" s="518">
        <f t="shared" si="1"/>
        <v>1295.5078125</v>
      </c>
      <c r="N14" s="516">
        <f>N13/M13</f>
        <v>71033.333333333328</v>
      </c>
    </row>
    <row r="15" spans="1:17" x14ac:dyDescent="0.3">
      <c r="N15" s="5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Chart</vt:lpstr>
      <vt:lpstr>CAF Fall 2020</vt:lpstr>
      <vt:lpstr>DHILs Model Budget 2451</vt:lpstr>
      <vt:lpstr>DC Add-on Rates Budget</vt:lpstr>
      <vt:lpstr>VRIL Model Budget 2208</vt:lpstr>
      <vt:lpstr>VRIL Group Training Budget 2208</vt:lpstr>
      <vt:lpstr>RLC Model Budget 3014</vt:lpstr>
      <vt:lpstr>FY19 UFR BTL 2451</vt:lpstr>
      <vt:lpstr>FY19 UFR BTL 2208</vt:lpstr>
      <vt:lpstr>FY19 UFR BTL 3014</vt:lpstr>
      <vt:lpstr>Chart!Print_Area</vt:lpstr>
      <vt:lpstr>'DC Add-on Rates Budget'!Print_Area</vt:lpstr>
      <vt:lpstr>'DHILs Model Budget 2451'!Print_Area</vt:lpstr>
      <vt:lpstr>'RLC Model Budget 3014'!Print_Area</vt:lpstr>
      <vt:lpstr>'VRIL Group Training Budget 2208'!Print_Area</vt:lpstr>
      <vt:lpstr>'VRIL Model Budget 2208'!Print_Area</vt:lpstr>
      <vt:lpstr>'CAF Fall 2020'!Print_Titles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2021-04-27T16:13:33Z</dcterms:created>
  <dcterms:modified xsi:type="dcterms:W3CDTF">2021-04-27T16:40:14Z</dcterms:modified>
</cp:coreProperties>
</file>